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150" windowWidth="25500" windowHeight="11685" activeTab="5"/>
  </bookViews>
  <sheets>
    <sheet name="obrasci likvidnost" sheetId="4" r:id="rId1"/>
    <sheet name="likvidna актива " sheetId="7" r:id="rId2"/>
    <sheet name="odlivi " sheetId="5" r:id="rId3"/>
    <sheet name="prilivi" sheetId="8" r:id="rId4"/>
    <sheet name="svopovi" sheetId="9" r:id="rId5"/>
    <sheet name="Presmetka LCR" sheetId="10" r:id="rId6"/>
  </sheets>
  <calcPr calcId="162913"/>
</workbook>
</file>

<file path=xl/calcChain.xml><?xml version="1.0" encoding="utf-8"?>
<calcChain xmlns="http://schemas.openxmlformats.org/spreadsheetml/2006/main">
  <c r="D12" i="10" l="1"/>
  <c r="D44" i="10"/>
  <c r="D33" i="10"/>
  <c r="D32" i="10"/>
  <c r="D19" i="10"/>
  <c r="D16" i="10"/>
  <c r="I12" i="5"/>
  <c r="D12" i="5"/>
  <c r="D38" i="7"/>
  <c r="D32" i="7"/>
  <c r="I116" i="5"/>
  <c r="I115" i="5"/>
  <c r="I112" i="5" s="1"/>
  <c r="I114" i="5"/>
  <c r="I113" i="5"/>
  <c r="D112" i="5"/>
  <c r="I111" i="5"/>
  <c r="I110" i="5"/>
  <c r="I109" i="5"/>
  <c r="I108" i="5"/>
  <c r="D107" i="5"/>
  <c r="D100" i="5"/>
  <c r="I49" i="5"/>
  <c r="D31" i="7" l="1"/>
  <c r="I107" i="5"/>
  <c r="D29" i="10"/>
  <c r="D25" i="10"/>
  <c r="R44" i="8"/>
  <c r="S44" i="8"/>
  <c r="Q44" i="8"/>
  <c r="I101" i="5"/>
  <c r="D84" i="5"/>
  <c r="I90" i="5"/>
  <c r="I81" i="5"/>
  <c r="I82" i="5"/>
  <c r="I83" i="5"/>
  <c r="D11" i="9"/>
  <c r="E11" i="9"/>
  <c r="F11" i="9"/>
  <c r="G11" i="9"/>
  <c r="H11" i="9"/>
  <c r="I11" i="9"/>
  <c r="J11" i="9"/>
  <c r="K11" i="9"/>
  <c r="L11" i="9"/>
  <c r="M11" i="9"/>
  <c r="N11" i="9"/>
  <c r="C11" i="9"/>
  <c r="D75" i="9"/>
  <c r="E75" i="9"/>
  <c r="F75" i="9"/>
  <c r="G75" i="9"/>
  <c r="H75" i="9"/>
  <c r="I75" i="9"/>
  <c r="J75" i="9"/>
  <c r="K75" i="9"/>
  <c r="L75" i="9"/>
  <c r="M75" i="9"/>
  <c r="N75" i="9"/>
  <c r="C75" i="9"/>
  <c r="D66" i="9"/>
  <c r="E66" i="9"/>
  <c r="F66" i="9"/>
  <c r="G66" i="9"/>
  <c r="H66" i="9"/>
  <c r="I66" i="9"/>
  <c r="J66" i="9"/>
  <c r="K66" i="9"/>
  <c r="L66" i="9"/>
  <c r="M66" i="9"/>
  <c r="N66" i="9"/>
  <c r="C66" i="9"/>
  <c r="D57" i="9"/>
  <c r="E57" i="9"/>
  <c r="F57" i="9"/>
  <c r="G57" i="9"/>
  <c r="H57" i="9"/>
  <c r="I57" i="9"/>
  <c r="J57" i="9"/>
  <c r="K57" i="9"/>
  <c r="L57" i="9"/>
  <c r="M57" i="9"/>
  <c r="N57" i="9"/>
  <c r="C57" i="9"/>
  <c r="D48" i="9"/>
  <c r="E48" i="9"/>
  <c r="F48" i="9"/>
  <c r="G48" i="9"/>
  <c r="H48" i="9"/>
  <c r="I48" i="9"/>
  <c r="J48" i="9"/>
  <c r="K48" i="9"/>
  <c r="L48" i="9"/>
  <c r="M48" i="9"/>
  <c r="N48" i="9"/>
  <c r="C48" i="9"/>
  <c r="D39" i="9"/>
  <c r="E39" i="9"/>
  <c r="F39" i="9"/>
  <c r="G39" i="9"/>
  <c r="H39" i="9"/>
  <c r="I39" i="9"/>
  <c r="J39" i="9"/>
  <c r="K39" i="9"/>
  <c r="L39" i="9"/>
  <c r="M39" i="9"/>
  <c r="N39" i="9"/>
  <c r="C39" i="9"/>
  <c r="D30" i="9"/>
  <c r="E30" i="9"/>
  <c r="F30" i="9"/>
  <c r="G30" i="9"/>
  <c r="H30" i="9"/>
  <c r="I30" i="9"/>
  <c r="J30" i="9"/>
  <c r="K30" i="9"/>
  <c r="L30" i="9"/>
  <c r="M30" i="9"/>
  <c r="N30" i="9"/>
  <c r="C30" i="9"/>
  <c r="D21" i="9"/>
  <c r="E21" i="9"/>
  <c r="F21" i="9"/>
  <c r="G21" i="9"/>
  <c r="H21" i="9"/>
  <c r="I21" i="9"/>
  <c r="J21" i="9"/>
  <c r="K21" i="9"/>
  <c r="L21" i="9"/>
  <c r="M21" i="9"/>
  <c r="N21" i="9"/>
  <c r="C21" i="9"/>
  <c r="D12" i="9"/>
  <c r="E12" i="9"/>
  <c r="F12" i="9"/>
  <c r="G12" i="9"/>
  <c r="H12" i="9"/>
  <c r="I12" i="9"/>
  <c r="J12" i="9"/>
  <c r="K12" i="9"/>
  <c r="L12" i="9"/>
  <c r="M12" i="9"/>
  <c r="N12" i="9"/>
  <c r="C12" i="9"/>
  <c r="S16" i="8" l="1"/>
  <c r="R16" i="8"/>
  <c r="Q16" i="8"/>
  <c r="D91" i="5"/>
  <c r="D75" i="5"/>
  <c r="D64" i="5"/>
  <c r="D57" i="5"/>
  <c r="D38" i="5"/>
  <c r="D29" i="5"/>
  <c r="D23" i="5"/>
  <c r="D19" i="5"/>
  <c r="D28" i="5" l="1"/>
  <c r="D74" i="5"/>
  <c r="D20" i="10" s="1"/>
  <c r="E91" i="5"/>
  <c r="F91" i="5"/>
  <c r="E84" i="5"/>
  <c r="F84" i="5"/>
  <c r="E75" i="5"/>
  <c r="F75" i="5"/>
  <c r="G12" i="8"/>
  <c r="H12" i="8"/>
  <c r="I12" i="8"/>
  <c r="R43" i="8"/>
  <c r="S43" i="8"/>
  <c r="E43" i="8"/>
  <c r="F43" i="8"/>
  <c r="D43" i="8"/>
  <c r="D31" i="8"/>
  <c r="N33" i="8"/>
  <c r="O33" i="8"/>
  <c r="R33" i="8" s="1"/>
  <c r="P33" i="8"/>
  <c r="N34" i="8"/>
  <c r="Q34" i="8" s="1"/>
  <c r="O34" i="8"/>
  <c r="R34" i="8" s="1"/>
  <c r="P34" i="8"/>
  <c r="S34" i="8" s="1"/>
  <c r="N35" i="8"/>
  <c r="O35" i="8"/>
  <c r="R35" i="8" s="1"/>
  <c r="P35" i="8"/>
  <c r="S35" i="8" s="1"/>
  <c r="N36" i="8"/>
  <c r="Q36" i="8" s="1"/>
  <c r="O36" i="8"/>
  <c r="R36" i="8" s="1"/>
  <c r="P36" i="8"/>
  <c r="S36" i="8" s="1"/>
  <c r="N37" i="8"/>
  <c r="Q37" i="8" s="1"/>
  <c r="O37" i="8"/>
  <c r="R37" i="8" s="1"/>
  <c r="P37" i="8"/>
  <c r="S37" i="8" s="1"/>
  <c r="N38" i="8"/>
  <c r="Q38" i="8" s="1"/>
  <c r="O38" i="8"/>
  <c r="R38" i="8" s="1"/>
  <c r="P38" i="8"/>
  <c r="S38" i="8" s="1"/>
  <c r="O32" i="8"/>
  <c r="R32" i="8" s="1"/>
  <c r="P32" i="8"/>
  <c r="S32" i="8" s="1"/>
  <c r="N32" i="8"/>
  <c r="S42" i="8"/>
  <c r="R42" i="8"/>
  <c r="Q42" i="8"/>
  <c r="S41" i="8"/>
  <c r="R41" i="8"/>
  <c r="Q41" i="8"/>
  <c r="Q39" i="8"/>
  <c r="R39" i="8"/>
  <c r="S39" i="8"/>
  <c r="S33" i="8"/>
  <c r="E40" i="8"/>
  <c r="F40" i="8"/>
  <c r="D40" i="8"/>
  <c r="R40" i="8" l="1"/>
  <c r="Q32" i="8"/>
  <c r="D18" i="10"/>
  <c r="Q33" i="8"/>
  <c r="D24" i="10"/>
  <c r="D28" i="10"/>
  <c r="D30" i="8"/>
  <c r="Q35" i="8"/>
  <c r="F74" i="5"/>
  <c r="E74" i="5"/>
  <c r="Q43" i="8"/>
  <c r="Q40" i="8"/>
  <c r="S40" i="8"/>
  <c r="O31" i="8"/>
  <c r="P31" i="8"/>
  <c r="R31" i="8"/>
  <c r="R30" i="8" s="1"/>
  <c r="S31" i="8"/>
  <c r="N31" i="8"/>
  <c r="E31" i="8"/>
  <c r="E30" i="8" s="1"/>
  <c r="F31" i="8"/>
  <c r="F30" i="8" s="1"/>
  <c r="G31" i="8"/>
  <c r="H31" i="8"/>
  <c r="I31" i="8"/>
  <c r="Q28" i="8"/>
  <c r="R28" i="8"/>
  <c r="S28" i="8"/>
  <c r="S29" i="8"/>
  <c r="R29" i="8"/>
  <c r="Q29" i="8"/>
  <c r="S27" i="8"/>
  <c r="R27" i="8"/>
  <c r="Q27" i="8"/>
  <c r="S26" i="8"/>
  <c r="R26" i="8"/>
  <c r="Q26" i="8"/>
  <c r="S25" i="8"/>
  <c r="R25" i="8"/>
  <c r="Q25" i="8"/>
  <c r="S24" i="8"/>
  <c r="R24" i="8"/>
  <c r="Q24" i="8"/>
  <c r="S23" i="8"/>
  <c r="R23" i="8"/>
  <c r="Q23" i="8"/>
  <c r="S22" i="8"/>
  <c r="R22" i="8"/>
  <c r="Q22" i="8"/>
  <c r="S21" i="8"/>
  <c r="R21" i="8"/>
  <c r="Q21" i="8"/>
  <c r="S20" i="8"/>
  <c r="R20" i="8"/>
  <c r="Q20" i="8"/>
  <c r="S18" i="8"/>
  <c r="R18" i="8"/>
  <c r="Q18" i="8"/>
  <c r="S17" i="8"/>
  <c r="R17" i="8"/>
  <c r="Q17" i="8"/>
  <c r="S14" i="8"/>
  <c r="R14" i="8"/>
  <c r="Q14" i="8"/>
  <c r="E19" i="8"/>
  <c r="F19" i="8"/>
  <c r="D19" i="8"/>
  <c r="E15" i="8"/>
  <c r="F15" i="8"/>
  <c r="D15" i="8"/>
  <c r="F13" i="8" l="1"/>
  <c r="F12" i="8" s="1"/>
  <c r="Q31" i="8"/>
  <c r="Q30" i="8" s="1"/>
  <c r="E13" i="8"/>
  <c r="E12" i="8" s="1"/>
  <c r="D13" i="8"/>
  <c r="D12" i="8" s="1"/>
  <c r="S30" i="8"/>
  <c r="D21" i="10"/>
  <c r="R19" i="8"/>
  <c r="R15" i="8"/>
  <c r="S19" i="8"/>
  <c r="Q19" i="8"/>
  <c r="S15" i="8"/>
  <c r="Q15" i="8"/>
  <c r="Q13" i="8" l="1"/>
  <c r="Q12" i="8" s="1"/>
  <c r="D45" i="10" s="1"/>
  <c r="R13" i="8"/>
  <c r="R12" i="8" s="1"/>
  <c r="S13" i="8"/>
  <c r="S12" i="8" s="1"/>
  <c r="D43" i="10" s="1"/>
  <c r="I103" i="5"/>
  <c r="I102" i="5"/>
  <c r="I66" i="5"/>
  <c r="I67" i="5"/>
  <c r="I68" i="5"/>
  <c r="I69" i="5"/>
  <c r="I70" i="5"/>
  <c r="I71" i="5"/>
  <c r="I72" i="5"/>
  <c r="I73" i="5"/>
  <c r="I65" i="5"/>
  <c r="I59" i="5"/>
  <c r="I60" i="5"/>
  <c r="I61" i="5"/>
  <c r="I62" i="5"/>
  <c r="I63" i="5"/>
  <c r="I58" i="5"/>
  <c r="I56" i="5"/>
  <c r="I55" i="5"/>
  <c r="D54" i="5"/>
  <c r="I51" i="5"/>
  <c r="I52" i="5"/>
  <c r="I53" i="5"/>
  <c r="I50" i="5"/>
  <c r="I44" i="5"/>
  <c r="I45" i="5"/>
  <c r="I34" i="5"/>
  <c r="I35" i="5"/>
  <c r="D42" i="10" l="1"/>
  <c r="D48" i="5"/>
  <c r="D11" i="5" s="1"/>
  <c r="D10" i="5" s="1"/>
  <c r="I54" i="5"/>
  <c r="I48" i="5" s="1"/>
  <c r="I100" i="5"/>
  <c r="I64" i="5"/>
  <c r="I57" i="5"/>
  <c r="I40" i="5"/>
  <c r="I41" i="5"/>
  <c r="I42" i="5"/>
  <c r="I43" i="5"/>
  <c r="I46" i="5"/>
  <c r="I47" i="5"/>
  <c r="I39" i="5"/>
  <c r="I37" i="5"/>
  <c r="I36" i="5"/>
  <c r="I33" i="5"/>
  <c r="I32" i="5"/>
  <c r="I31" i="5"/>
  <c r="I30" i="5"/>
  <c r="I29" i="5" l="1"/>
  <c r="I38" i="5"/>
  <c r="I93" i="5"/>
  <c r="I94" i="5"/>
  <c r="I95" i="5"/>
  <c r="I96" i="5"/>
  <c r="I97" i="5"/>
  <c r="I98" i="5"/>
  <c r="I99" i="5"/>
  <c r="I92" i="5"/>
  <c r="I86" i="5"/>
  <c r="I87" i="5"/>
  <c r="I88" i="5"/>
  <c r="I85" i="5"/>
  <c r="I77" i="5"/>
  <c r="I78" i="5"/>
  <c r="I79" i="5"/>
  <c r="I80" i="5"/>
  <c r="I76" i="5"/>
  <c r="I27" i="5"/>
  <c r="I26" i="5"/>
  <c r="I25" i="5"/>
  <c r="I24" i="5"/>
  <c r="I22" i="5"/>
  <c r="I21" i="5"/>
  <c r="I20" i="5"/>
  <c r="I18" i="5"/>
  <c r="I17" i="5"/>
  <c r="I16" i="5"/>
  <c r="I15" i="5"/>
  <c r="I14" i="5"/>
  <c r="I13" i="5"/>
  <c r="G34" i="7"/>
  <c r="G35" i="7"/>
  <c r="G36" i="7"/>
  <c r="G37" i="7"/>
  <c r="G33" i="7"/>
  <c r="G40" i="7"/>
  <c r="G41" i="7"/>
  <c r="G42" i="7"/>
  <c r="G43" i="7"/>
  <c r="G44" i="7"/>
  <c r="G45" i="7"/>
  <c r="G46" i="7"/>
  <c r="G47" i="7"/>
  <c r="G48" i="7"/>
  <c r="G39" i="7"/>
  <c r="D12" i="7"/>
  <c r="D28" i="7"/>
  <c r="G30" i="7"/>
  <c r="G14" i="7"/>
  <c r="G15" i="7"/>
  <c r="G16" i="7"/>
  <c r="G17" i="7"/>
  <c r="G18" i="7"/>
  <c r="G19" i="7"/>
  <c r="G20" i="7"/>
  <c r="G21" i="7"/>
  <c r="G22" i="7"/>
  <c r="G23" i="7"/>
  <c r="G24" i="7"/>
  <c r="G25" i="7"/>
  <c r="G26" i="7"/>
  <c r="G27" i="7"/>
  <c r="G29" i="7"/>
  <c r="G13" i="7"/>
  <c r="G32" i="7" l="1"/>
  <c r="D27" i="10" s="1"/>
  <c r="D26" i="10" s="1"/>
  <c r="I28" i="5"/>
  <c r="I23" i="5"/>
  <c r="I19" i="5"/>
  <c r="G38" i="7"/>
  <c r="I91" i="5"/>
  <c r="I84" i="5"/>
  <c r="I75" i="5"/>
  <c r="G28" i="7"/>
  <c r="D23" i="10" s="1"/>
  <c r="D22" i="10" s="1"/>
  <c r="D11" i="7"/>
  <c r="G12" i="7"/>
  <c r="D17" i="10" s="1"/>
  <c r="I11" i="5" l="1"/>
  <c r="D10" i="7"/>
  <c r="D36" i="10"/>
  <c r="D37" i="10"/>
  <c r="D38" i="10"/>
  <c r="G31" i="7"/>
  <c r="D31" i="10"/>
  <c r="D30" i="10" s="1"/>
  <c r="D15" i="10" s="1"/>
  <c r="D35" i="10" s="1"/>
  <c r="I74" i="5"/>
  <c r="G11" i="7"/>
  <c r="I10" i="5" l="1"/>
  <c r="D40" i="10" s="1"/>
  <c r="D48" i="10" s="1"/>
  <c r="D34" i="10"/>
  <c r="D10" i="10" s="1"/>
  <c r="G10" i="7"/>
  <c r="D49" i="10" l="1"/>
  <c r="D47" i="10"/>
  <c r="D41" i="10" l="1"/>
  <c r="D11" i="10" s="1"/>
</calcChain>
</file>

<file path=xl/sharedStrings.xml><?xml version="1.0" encoding="utf-8"?>
<sst xmlns="http://schemas.openxmlformats.org/spreadsheetml/2006/main" count="745" uniqueCount="545">
  <si>
    <t>ИЗВЕШТАЈ</t>
  </si>
  <si>
    <t>состојба на ___________</t>
  </si>
  <si>
    <t>во 000 денари</t>
  </si>
  <si>
    <t xml:space="preserve">Ред. бр. </t>
  </si>
  <si>
    <t>ОПИС</t>
  </si>
  <si>
    <t xml:space="preserve">СТАПКАТА НА ПОКРИЕНОСТ СО ЛИКВИДНОСТ </t>
  </si>
  <si>
    <t xml:space="preserve">ОБРАСЦИ ЗА ПРЕСМЕТКА НА </t>
  </si>
  <si>
    <t>Валута</t>
  </si>
  <si>
    <t>Износ/Пазарна вредност</t>
  </si>
  <si>
    <t>ПОЗИЦИЈА</t>
  </si>
  <si>
    <t>Вредност</t>
  </si>
  <si>
    <t>Средства на банката кај Народната банка</t>
  </si>
  <si>
    <t>Изложеност кон Развојната банка на Северна Македонија</t>
  </si>
  <si>
    <t xml:space="preserve">Исклучително висококвалитетни покриени обврзници </t>
  </si>
  <si>
    <t xml:space="preserve">Висококвалитетни покриени обврзници </t>
  </si>
  <si>
    <t xml:space="preserve">Покриени обврзници издадени од банки во други земји </t>
  </si>
  <si>
    <t>Должнички хартии од вредност издадени од правни лица (корпоративни должнички хартии од вредност)</t>
  </si>
  <si>
    <t>Корпоративни должнички хартии од вредност</t>
  </si>
  <si>
    <t>Акции</t>
  </si>
  <si>
    <t>Вложувања во удели на отворени инвестициски фондови</t>
  </si>
  <si>
    <t>100/30 * ПЛА1</t>
  </si>
  <si>
    <t>100/60 * (ПЛА1+ПВПО1)</t>
  </si>
  <si>
    <t>100/85 * (ПЛА1+ПВПО1+ПЛ2А)</t>
  </si>
  <si>
    <t xml:space="preserve">Позиции издадени од банка основана од централна влада, регионална власт или локална самоуправа на земја - членка на ЕУ или од банка која одобрува кредити од промотивен карактер </t>
  </si>
  <si>
    <t>Анекс бр.1 - 2.1</t>
  </si>
  <si>
    <t>Анекс бр.1 - 2.2</t>
  </si>
  <si>
    <t>Анекс бр.1 - 2.3</t>
  </si>
  <si>
    <t>Анекс бр.1 - 2.4</t>
  </si>
  <si>
    <t>Врска со Одлука</t>
  </si>
  <si>
    <t>Износ</t>
  </si>
  <si>
    <t>Одлив</t>
  </si>
  <si>
    <t>10% -15%</t>
  </si>
  <si>
    <t>15% -20%</t>
  </si>
  <si>
    <t>ВКЛА обезбедување коешто може да биде заменето со обезбедување коешто не ВКЛА обезбедување без согласност од банката</t>
  </si>
  <si>
    <t>49 став 1 алинеја 1</t>
  </si>
  <si>
    <t>49 став 1 алинеја 4</t>
  </si>
  <si>
    <t>Пропишана стапка на прилив</t>
  </si>
  <si>
    <t>Применета стапка на прилив</t>
  </si>
  <si>
    <t>Прилив</t>
  </si>
  <si>
    <t>1. ИЗВЕШТАЈ</t>
  </si>
  <si>
    <t>СТАПКА НА ПОКРИЕНОСТ СО ЛИКВИДНОСТ- ПРЕСМЕТКА</t>
  </si>
  <si>
    <t>НЕТО ПАРИЧЕН ОДЛИВ</t>
  </si>
  <si>
    <t>Пропишана стапка на одлив/ стапка на користење</t>
  </si>
  <si>
    <t xml:space="preserve">Применета стапка на одлив/ стапка на користење </t>
  </si>
  <si>
    <t>Износ/ Процент</t>
  </si>
  <si>
    <t>Исклучително висококвалитетни покриени обврзници од ниво 1 ликвидна актива</t>
  </si>
  <si>
    <t>Неликвидна актива</t>
  </si>
  <si>
    <t xml:space="preserve">Изложеност кон и изложеност гарантирана од Народната банка </t>
  </si>
  <si>
    <t>Изложеност кон и изложеност гарантирана од централна влада на друга земја за која е утврден степен на кредитен квалитет од 1</t>
  </si>
  <si>
    <t>Изложеност кон и изложеност гарантирана од регионална власт или локална самоуправа во друга земја со третман на изложеност кон централна влада во таа земја со степен на кредитен квалитет од 1</t>
  </si>
  <si>
    <t>Изложеност кон и изложеност гарантирана од мултилатерални развојни банки и меѓународни организации на кои им е доделен пондер на ризичност од 0%</t>
  </si>
  <si>
    <t>25 став 2 алинеја 1</t>
  </si>
  <si>
    <t>25 став 2 алинеја 2</t>
  </si>
  <si>
    <t>25 став 2 алинеја 3</t>
  </si>
  <si>
    <t>Изложеност кон и изложеност гарантирана од регионална власт, локална самоуправа или јавна институција во РСМ со третман на изложеност кон централна влада</t>
  </si>
  <si>
    <t>Изложеност кон и изложеност гарантирана од централна влада, централна банка, регионална власт, локална самоуправа или јавна институција на кои им е доделен пондер на ризичност од 20%</t>
  </si>
  <si>
    <t>25 став 2 алинеја 4</t>
  </si>
  <si>
    <t>24 став 1 алинеи 1, 2 и 4</t>
  </si>
  <si>
    <t>24 став 1 алинеи 3 и 5</t>
  </si>
  <si>
    <t>25 став 2 алинеја 5</t>
  </si>
  <si>
    <t>25 став 2 алинеја 6</t>
  </si>
  <si>
    <t>25 став 2 алинеја 7</t>
  </si>
  <si>
    <t>25 став 2 алинеја 8</t>
  </si>
  <si>
    <t>ВКУПНА НЕПРИЛАГОДЕНА ЛИКВИДНА АКТИВА (2+3)</t>
  </si>
  <si>
    <t>Анекс бр.1 - 3.1</t>
  </si>
  <si>
    <t>Анекс бр.1 - 3.2</t>
  </si>
  <si>
    <t>Анекс бр.1 - 3.3</t>
  </si>
  <si>
    <t>Анекс бр.1 - 3.4</t>
  </si>
  <si>
    <t>3.1.1</t>
  </si>
  <si>
    <t>3.1.3</t>
  </si>
  <si>
    <t>3.2.1</t>
  </si>
  <si>
    <t>3.2.2</t>
  </si>
  <si>
    <t>3.2.3</t>
  </si>
  <si>
    <t>3.3.1</t>
  </si>
  <si>
    <t>3.3.2</t>
  </si>
  <si>
    <t>2.1.1</t>
  </si>
  <si>
    <t>2.1.2</t>
  </si>
  <si>
    <t>2.1.3</t>
  </si>
  <si>
    <t>2.1.4</t>
  </si>
  <si>
    <t>2.1.5</t>
  </si>
  <si>
    <t>2.1.6</t>
  </si>
  <si>
    <t>2.1.7</t>
  </si>
  <si>
    <t>2.1.8</t>
  </si>
  <si>
    <t>2.1.9</t>
  </si>
  <si>
    <t>2.1.10</t>
  </si>
  <si>
    <t>2.1.11</t>
  </si>
  <si>
    <t>2.1.12</t>
  </si>
  <si>
    <t>2.1.13</t>
  </si>
  <si>
    <t>2.1.14</t>
  </si>
  <si>
    <t>2.1.15</t>
  </si>
  <si>
    <t>Вложувања во удели на отворени инвестициски фондови - парични средства и изложености кон централни банки</t>
  </si>
  <si>
    <t>Вложувања во удели на отворени инвестициски фондови - останати позиции во ВКЛА без исклучително висококвалитетните покриени обврзници</t>
  </si>
  <si>
    <t>Применет пондер</t>
  </si>
  <si>
    <t>7=4*6</t>
  </si>
  <si>
    <t>ВКУПНА НЕПРИЛАГОДЕНА НИВО 1 ЛИКВИДНА АКТИВА (2.1+2.2)</t>
  </si>
  <si>
    <t>2.2</t>
  </si>
  <si>
    <t>2.2.1</t>
  </si>
  <si>
    <t>2.2.2</t>
  </si>
  <si>
    <t>Вложувања во удели на отворени инвестициски фондови - исклучително висококвалитетни покриени обврзници</t>
  </si>
  <si>
    <t>Вкупен износ на неприлагодени исклучително висококвалитетни покриени обврзници (2.2.1+2.2.2)</t>
  </si>
  <si>
    <t>4.1.1</t>
  </si>
  <si>
    <t>4.1.2</t>
  </si>
  <si>
    <t>4.1.3</t>
  </si>
  <si>
    <t>4.1.4</t>
  </si>
  <si>
    <t>4.1.5</t>
  </si>
  <si>
    <t>Вложувања во секјуритизација - станбени кредити, автомобилски кредити и лизинг на автомобили</t>
  </si>
  <si>
    <t>Вложувања во секјуритизација - кредити на правни лица и кредити за потрошувачка</t>
  </si>
  <si>
    <t>4.2.1</t>
  </si>
  <si>
    <t>4.2.2</t>
  </si>
  <si>
    <t>4.2.3</t>
  </si>
  <si>
    <t>Вложувања во удели на отворени инвестициски фондови  - секјуритизација (станбени кредити, автомобилски кредити и лизинг на автомобили)</t>
  </si>
  <si>
    <t xml:space="preserve">Вложувања во удели на отворени инвестициски фондови  - висококвалитетни покриени обврзници </t>
  </si>
  <si>
    <t>Вложувања во удели на отворени инвестициски фондови  - секјуритизација (кредити на правни лица и кредити за потрошувачка)</t>
  </si>
  <si>
    <t>Вложувања во удели на отворени инвестициски фондови  - Корпоративни должнички хартии од вредност и акции</t>
  </si>
  <si>
    <t>Стабилни мали депозити</t>
  </si>
  <si>
    <t>31 став 2 алинеја 1</t>
  </si>
  <si>
    <t>31 став 2 алинеја 2</t>
  </si>
  <si>
    <t>Депозити со преостанат рок на достасување којшто е пократок од 30 дена</t>
  </si>
  <si>
    <t>32 став 3</t>
  </si>
  <si>
    <t>Депозити во други земји каде се применуваат повисоки стапки на одлив</t>
  </si>
  <si>
    <t>Останати мали депозити</t>
  </si>
  <si>
    <t>9=4*8</t>
  </si>
  <si>
    <t>Други активности за кои е воспоставен постојан деловен однос со клиентот – нефинансиско правно лице</t>
  </si>
  <si>
    <t>34 став 1 алинеја 2</t>
  </si>
  <si>
    <t>34 став 6</t>
  </si>
  <si>
    <t>34 став 7</t>
  </si>
  <si>
    <t>3.1.2</t>
  </si>
  <si>
    <t>Средства на кореспондентните сметки кај други банки и депозити за извршување брокерски услуги</t>
  </si>
  <si>
    <t>Депозити од финансиски лица</t>
  </si>
  <si>
    <t>34 став 8</t>
  </si>
  <si>
    <t>35 став 1</t>
  </si>
  <si>
    <t>35 став 2</t>
  </si>
  <si>
    <t>37 став 2</t>
  </si>
  <si>
    <t xml:space="preserve">Обезбедени со ниво 1 ликвидна актива, со исклучок на исклучително висококвалитетните покриени обврзници  </t>
  </si>
  <si>
    <t>Обезбедени со позиции од подниво 2А ликвидна актива</t>
  </si>
  <si>
    <t>Обезбедени со останати позици од подниво 2Б ликвидна актива</t>
  </si>
  <si>
    <t>37 ставови 3 и 4</t>
  </si>
  <si>
    <t>37 став 1</t>
  </si>
  <si>
    <t>Одливи од записите, обврзниците и другите должнички хартии од вредност издадени од банката, со исклучок на оние хартии од вредност што се вклучени во малите депозити</t>
  </si>
  <si>
    <t>Нефинансиски правни лица, со исклучок на малите друштва</t>
  </si>
  <si>
    <t>Централна влада, централна банка, јавна институција или мултилатерална развојна банка</t>
  </si>
  <si>
    <t>Лица со посебна намена за купување изложености кон нефинансиски лица, со исклучок на хартии од вредност</t>
  </si>
  <si>
    <t xml:space="preserve">Останати лица со посебна намена </t>
  </si>
  <si>
    <t>Загуба од финансирање со хартии од вредност покриени со одредена актива, покриени обврзници и други слични финансиски инструменти</t>
  </si>
  <si>
    <t>Интерно покривање на кратка позиција на клиент при извршување на брокерски услуги</t>
  </si>
  <si>
    <t>Други вонбилансни обврски и преземените обврски за финансирање</t>
  </si>
  <si>
    <t>Неискористени кредити и аванси на правни лица</t>
  </si>
  <si>
    <t>Неповлечени средства врз основа на склучени договори за кредити покриени со станбени објекти</t>
  </si>
  <si>
    <t>Кредитни картички</t>
  </si>
  <si>
    <t>Дозволени пречекорувања на трансакциски сметки</t>
  </si>
  <si>
    <t>Планирани одливи поврзани со обновување на постојните или одобрување нови кредити на физички и правни лица</t>
  </si>
  <si>
    <t>Вонбилансни обврски за финансирање на трговска размена</t>
  </si>
  <si>
    <t xml:space="preserve">42 став 1 алинеја 1  </t>
  </si>
  <si>
    <t xml:space="preserve">42 став 1 алинеја 2  </t>
  </si>
  <si>
    <t xml:space="preserve">42 став 1 алинеја 6 </t>
  </si>
  <si>
    <t xml:space="preserve">42 став 1 алинеја 2 </t>
  </si>
  <si>
    <t xml:space="preserve">42 став 1 алинеја 5  </t>
  </si>
  <si>
    <t xml:space="preserve">Лица од финансискиот сектор коишто се предмет на супервизија од соодветно регулаторно тело    </t>
  </si>
  <si>
    <t>Портфолио на мали кредити</t>
  </si>
  <si>
    <t>Други банки, заради одобрување кредити од промотивен карактер на физички лица и мали друштва</t>
  </si>
  <si>
    <t>Други банки заради одобрување кредити од промотивен карактер на нефинансиски правни лица</t>
  </si>
  <si>
    <t>Други банки - останато</t>
  </si>
  <si>
    <t>42 ставови 2 и 3</t>
  </si>
  <si>
    <t>Останати лица од финансискиот сектор</t>
  </si>
  <si>
    <t xml:space="preserve">Портфолио на мали кредити </t>
  </si>
  <si>
    <t>42 став 1 алинеја 3</t>
  </si>
  <si>
    <t>42 став 1 алинеја 4</t>
  </si>
  <si>
    <t xml:space="preserve">42 став 1 алинеја 8  </t>
  </si>
  <si>
    <t xml:space="preserve">42 став 1 алинеја 7  </t>
  </si>
  <si>
    <t>43 став 1</t>
  </si>
  <si>
    <t>43 став 2</t>
  </si>
  <si>
    <t>48 став 1 алинеја 1</t>
  </si>
  <si>
    <t>48 став 1  алинеја 2</t>
  </si>
  <si>
    <t>48 став 1  алинеја 3</t>
  </si>
  <si>
    <t>48 став 1 алинеја 4</t>
  </si>
  <si>
    <t>48 став 5</t>
  </si>
  <si>
    <t>Средства позајмени без обезбедување</t>
  </si>
  <si>
    <t>48 став 2</t>
  </si>
  <si>
    <t>Обезбедување во форма на позиција од нивото 2 ликвидна актива</t>
  </si>
  <si>
    <t>Обезбедување во форма на исклучително висококвалитетни покриени обврзници</t>
  </si>
  <si>
    <t xml:space="preserve">Значајно намалување на кредитната способност на банката </t>
  </si>
  <si>
    <t xml:space="preserve">Влијание на негативните движења на пазарот </t>
  </si>
  <si>
    <t>Други производи и услуги</t>
  </si>
  <si>
    <t>49 став 1 алинеја 2</t>
  </si>
  <si>
    <t>49 став 1 алинеја 3</t>
  </si>
  <si>
    <t>49 став 1 алинеја 5</t>
  </si>
  <si>
    <t>49 став 1 алинеја 6</t>
  </si>
  <si>
    <t>49 став 1 алинеја 7</t>
  </si>
  <si>
    <t>49 став 1 алинеја 8</t>
  </si>
  <si>
    <t>Обврски врз основа на останати деривати коишто не се опфатени во претходните позиции</t>
  </si>
  <si>
    <t>Останати неопфатени обврски</t>
  </si>
  <si>
    <t>ОП 
(75%)</t>
  </si>
  <si>
    <t>ДП 
(90%)</t>
  </si>
  <si>
    <t>НП</t>
  </si>
  <si>
    <t>2.1</t>
  </si>
  <si>
    <t>51 став 1 алинеја 1</t>
  </si>
  <si>
    <t xml:space="preserve">Приливи од централни банки </t>
  </si>
  <si>
    <t>Приливи од оперативни депозити (утврдена симетрична стапка)</t>
  </si>
  <si>
    <t>Приливи од оперативни депозити (без утврдена симетрична стапка)</t>
  </si>
  <si>
    <t>Други приливи од финансиски лица</t>
  </si>
  <si>
    <t>2.3</t>
  </si>
  <si>
    <t>Приливи од физички лица и мали друштва</t>
  </si>
  <si>
    <t>Приливи од останати правни лица</t>
  </si>
  <si>
    <t>Приливи од централни влади, мултилатерални развојни банки и од јавни институции</t>
  </si>
  <si>
    <t>2.3.1</t>
  </si>
  <si>
    <t>2.3.2</t>
  </si>
  <si>
    <t>2.3.3</t>
  </si>
  <si>
    <t>Останати приливи</t>
  </si>
  <si>
    <t>2.3.4</t>
  </si>
  <si>
    <t>51 став 1 алинеја 2</t>
  </si>
  <si>
    <t>51 став 1 алинеја 3</t>
  </si>
  <si>
    <t>51 став 1 алинеја 4</t>
  </si>
  <si>
    <t xml:space="preserve">52.1 став 1 </t>
  </si>
  <si>
    <t>52.1 став 2</t>
  </si>
  <si>
    <t>2.4</t>
  </si>
  <si>
    <t>2.5</t>
  </si>
  <si>
    <t>Приливи од акции коишто се вклучуваат во МБИ10 или во берзански индекс на пазарот на друга земја</t>
  </si>
  <si>
    <t>Приливи од хартии од вредност</t>
  </si>
  <si>
    <t>Приливи од краткорочни трансакции за финансирање на трговијата со стоки и услуги</t>
  </si>
  <si>
    <t>2.6</t>
  </si>
  <si>
    <t>2.7</t>
  </si>
  <si>
    <t>Кредити од промотивен карактер или приливи од слични средствата од мултилатерална развојна банка или јавна институција</t>
  </si>
  <si>
    <t>Приливи од финансиски лица (2.1.1+2.1.2+2.1.3)</t>
  </si>
  <si>
    <t>Приливи од нефинансиски лица (2.3.1+2.3.2+2.3.3+2.3.4)</t>
  </si>
  <si>
    <t>14=7*11</t>
  </si>
  <si>
    <t>15=8*12</t>
  </si>
  <si>
    <t>16=9*13</t>
  </si>
  <si>
    <t>Подниво 2А ликвидна актива</t>
  </si>
  <si>
    <t>Останати позици од подниво 2Б ликвидна актива</t>
  </si>
  <si>
    <t>3.1.4</t>
  </si>
  <si>
    <t>3.1.5</t>
  </si>
  <si>
    <t>3.1.6</t>
  </si>
  <si>
    <t>3.1.7</t>
  </si>
  <si>
    <t>Обезбедувањето се користи за покривање на кратка позиција</t>
  </si>
  <si>
    <t>52.2 став 2</t>
  </si>
  <si>
    <t>3.2</t>
  </si>
  <si>
    <t>Кредитите за тргување</t>
  </si>
  <si>
    <t>Друга неликвидна актива</t>
  </si>
  <si>
    <t>52.2 став 1 алинеја 9</t>
  </si>
  <si>
    <t>2.8</t>
  </si>
  <si>
    <t>Кредити коишто немаат рок на достасување</t>
  </si>
  <si>
    <t>ПРИЛИВИ ОД НЕОБЕЗБЕДЕНИ ТРАНСАКЦИИ (2.1+2.2+2.3+2.4+2.5+2.6+2.7+2.8+2.9)</t>
  </si>
  <si>
    <t>Останати приливи коишто достасуваат во следните 30 дена и коишто не се вклучени во ВКЛА</t>
  </si>
  <si>
    <t>2.9</t>
  </si>
  <si>
    <t>Обезбедени со ликвидна актива (3.1.1+3.1.2+3.1.3+3.1.4+3.1.5+3.1.6+3.1.7)</t>
  </si>
  <si>
    <t>Обезбедени со средства кои не се ликвидна актива (3.3.1+3.3.2)</t>
  </si>
  <si>
    <t>4.1</t>
  </si>
  <si>
    <t>4.2</t>
  </si>
  <si>
    <t>ПАРИЧНИ ПРИЛИВИ (2+3+4)</t>
  </si>
  <si>
    <t>Депозити со повисоки стапки на одлив - категорија 1</t>
  </si>
  <si>
    <t>Депозити со повисоки стапки на одлив - Категорија 2</t>
  </si>
  <si>
    <t>2.2.3</t>
  </si>
  <si>
    <t>Порамнување, давање услуги на чување имот, управување со средства и други слични активности - неопфатени со шема за осигурување</t>
  </si>
  <si>
    <t>Порамнување, давање услуги на чување имот, управување со средства и други слични активности - опфатени со шема за осигурување</t>
  </si>
  <si>
    <t>Оперативни депозити (2.2.1+2.2.2+2.2.3)</t>
  </si>
  <si>
    <t>Депозити од нефинансиски правни лица, централни влади, централни банки, мултилатерални развојни банки и јавни институции - неопфатени со шема за осигурување</t>
  </si>
  <si>
    <t>Депозити од нефинансиски правни лица, централни влади, централни банки, мултилатерални развојни банки и јавни институции - опфатени со шема за осигурување</t>
  </si>
  <si>
    <t>Неоперативни депозити (2.3.1+2.3.2+2.3.3+2.3.4)</t>
  </si>
  <si>
    <t>2.4.1</t>
  </si>
  <si>
    <t>2.4.1.1</t>
  </si>
  <si>
    <t>2.4.1.2</t>
  </si>
  <si>
    <t>2.4.1.3</t>
  </si>
  <si>
    <t>2.4.1.4</t>
  </si>
  <si>
    <t>2.4.1.5</t>
  </si>
  <si>
    <t>2.4.1.6</t>
  </si>
  <si>
    <t>2.4.1.7</t>
  </si>
  <si>
    <t>2.4.2</t>
  </si>
  <si>
    <t>2.4.2.1</t>
  </si>
  <si>
    <t>2.4.2.2</t>
  </si>
  <si>
    <t>2.4.2.3</t>
  </si>
  <si>
    <t>2.4.2.4</t>
  </si>
  <si>
    <t>2.4.2.5</t>
  </si>
  <si>
    <t>2.4.2.6</t>
  </si>
  <si>
    <t>2.4.2.7</t>
  </si>
  <si>
    <t>2.4.2.8</t>
  </si>
  <si>
    <t>2.4.2.9</t>
  </si>
  <si>
    <t>Преземени вонбилансни обврски за ликвидносна поддршка (2.4.2.1+2.4.2.2+2.4.2.3+2.4.2.4+2.4.2.5+2.4.2.6+2.4.2.7+2.4.2.8+2.4.2.9)</t>
  </si>
  <si>
    <t>Преземени вонбилансни обврски (2.4.1+2.4.2)</t>
  </si>
  <si>
    <t>2.5.1</t>
  </si>
  <si>
    <t>2.5.2</t>
  </si>
  <si>
    <t>Кратки позиции (2.5.2.1+2.5.2.2)</t>
  </si>
  <si>
    <t>2.5.3</t>
  </si>
  <si>
    <t>2.6.1</t>
  </si>
  <si>
    <t>2.6.2</t>
  </si>
  <si>
    <t>2.6.3</t>
  </si>
  <si>
    <t>2.6.4</t>
  </si>
  <si>
    <t>2.6.5</t>
  </si>
  <si>
    <t>2.6.6</t>
  </si>
  <si>
    <t>2.6.7</t>
  </si>
  <si>
    <t>2.6.8</t>
  </si>
  <si>
    <t>2.6.9</t>
  </si>
  <si>
    <t>Други производи и услуги (2.6.1+2.6.2+2.6.3+2.6.4+2.6.5+2.6.6+2.6.7+2.6.8+2.6.9)</t>
  </si>
  <si>
    <t>3.1.8</t>
  </si>
  <si>
    <t>3.2.4</t>
  </si>
  <si>
    <t>3.2.5</t>
  </si>
  <si>
    <t>3.3</t>
  </si>
  <si>
    <t>3.3.3</t>
  </si>
  <si>
    <t>3.3.4</t>
  </si>
  <si>
    <t>3.3.5</t>
  </si>
  <si>
    <t>3.3.6</t>
  </si>
  <si>
    <t>3.3.7</t>
  </si>
  <si>
    <t>3.3.8</t>
  </si>
  <si>
    <t>Склучени со централна банка (3.1.1+3.1.2+3.1.3+3.1.4+3.1.5+3.1.6+3.1.7+3.1.8)</t>
  </si>
  <si>
    <t>Склучени со останати лица (3.3.1+3.3.2+3.3.3+3.3.4+3.3.5+3.3.6+3.3.7+3.3.8)</t>
  </si>
  <si>
    <t>4</t>
  </si>
  <si>
    <t>ПАРИЧНИ ОДЛИВИ (2+3+4)</t>
  </si>
  <si>
    <t>ОДЛИВИ ОД НЕОБЕЗБЕДЕНИ ТРАНСАКЦИИ/ДЕПОЗИТИ (2.1+2.2+2.3+2.4+2.5+2.6)</t>
  </si>
  <si>
    <t>НЕ СЕ ПОПОЛНУВААТ</t>
  </si>
  <si>
    <t>ФОРМУЛИ</t>
  </si>
  <si>
    <t>Се пополнуваат само белите полиња</t>
  </si>
  <si>
    <t>Пазарна вредност на средството дадено на другата страна</t>
  </si>
  <si>
    <t>Пазарна вредност на средството добиено од другата страна</t>
  </si>
  <si>
    <t>Пазарна вредност на добиеното средство со применет корективен фактор</t>
  </si>
  <si>
    <t>Пазарна вредност на даденото средство со применет корективен фактор</t>
  </si>
  <si>
    <t>Обзбедени деривати</t>
  </si>
  <si>
    <t>Пазарна вредност на даденото обезбедување</t>
  </si>
  <si>
    <t>Пазарна вредност на добиеното обезбедување</t>
  </si>
  <si>
    <t>Пазарна вредност на даденото обезбедување со применет корективен фактор</t>
  </si>
  <si>
    <t>Пазарна вредност на добиеното обезбедување со применет корективен фактор</t>
  </si>
  <si>
    <t>1.2.1</t>
  </si>
  <si>
    <t>1.2.2</t>
  </si>
  <si>
    <t>1.2.3</t>
  </si>
  <si>
    <t>1.2.4</t>
  </si>
  <si>
    <t>1.2.5</t>
  </si>
  <si>
    <t>1.2.6</t>
  </si>
  <si>
    <t>1.2.7</t>
  </si>
  <si>
    <t>1.2.8</t>
  </si>
  <si>
    <t>Трансакции во кои се даваат средства од ниво 1 ликвидна актива (без исклучително висококвалитетни покриени обврзници), а се добиваат следниве средства:</t>
  </si>
  <si>
    <t xml:space="preserve">Ниво 1 ликвидна актива, со исклучок на исклучително висококвалитетните покриени обврзници </t>
  </si>
  <si>
    <t>Хартии од вредност покриени со одредена актива (станбени и автомобилски кредити) од подниво 2Б ликвидна актива</t>
  </si>
  <si>
    <t>Висококвалитетни покриени обврзници од подниво 2Б ликвидна актива</t>
  </si>
  <si>
    <t>Хартии од вредност покриени со одредена актива (кредити на правни лица и кредити за потрошувачка) од подниво 2Б ликвидна актива</t>
  </si>
  <si>
    <t>1.3.1</t>
  </si>
  <si>
    <t>1.3.2</t>
  </si>
  <si>
    <t>1.3.3</t>
  </si>
  <si>
    <t>1.3.4</t>
  </si>
  <si>
    <t>1.3.5</t>
  </si>
  <si>
    <t>1.3.6</t>
  </si>
  <si>
    <t>1.3.7</t>
  </si>
  <si>
    <t>1.3.8</t>
  </si>
  <si>
    <t>Трансакции во кои се даваат исклучително висококвалитетни покриени обврзници од ниво 1 ликвидна актива, а се добиваатследниве средства:</t>
  </si>
  <si>
    <t>Трансакции во кои се даваат средства од подниво 2А ликвидна актива, а се добиваат следниве средства:</t>
  </si>
  <si>
    <t>Трансакции во кои се даваат хартии од вредност покриени со одредена актива (станбени и автомобилски кредити) од подниво 2Б ликвидна актива, а се добиваат следниве средства:</t>
  </si>
  <si>
    <t>1.4.1</t>
  </si>
  <si>
    <t>1.4.2</t>
  </si>
  <si>
    <t>1.4.3</t>
  </si>
  <si>
    <t>1.4.4</t>
  </si>
  <si>
    <t>1.4.5</t>
  </si>
  <si>
    <t>1.4.6</t>
  </si>
  <si>
    <t>1.4.7</t>
  </si>
  <si>
    <t>1.4.8</t>
  </si>
  <si>
    <t>Трансакции во кои се даваат висококвалитетни покриени обврзници од подниво 2Б ликвидна актива, а се добиваат следниве средства:</t>
  </si>
  <si>
    <t>1.5.1</t>
  </si>
  <si>
    <t>1.5.2</t>
  </si>
  <si>
    <t>1.5.3</t>
  </si>
  <si>
    <t>1.5.4</t>
  </si>
  <si>
    <t>1.5.5</t>
  </si>
  <si>
    <t>1.5.6</t>
  </si>
  <si>
    <t>1.5.7</t>
  </si>
  <si>
    <t>1.5.8</t>
  </si>
  <si>
    <t>Трансакции во кои се даваат хартии од вредност покриени со одредена актива (кредити на правни лица и кредити за потрошувачка) од подниво 2Б ликвидна актива, а се добиваат следниве средства:</t>
  </si>
  <si>
    <t>1.6.1</t>
  </si>
  <si>
    <t>1.6.2</t>
  </si>
  <si>
    <t>1.6.3</t>
  </si>
  <si>
    <t>1.6.4</t>
  </si>
  <si>
    <t>1.6.5</t>
  </si>
  <si>
    <t>1.6.6</t>
  </si>
  <si>
    <t>1.6.7</t>
  </si>
  <si>
    <t>1.6.8</t>
  </si>
  <si>
    <t>Трансакции во кои се даваат останати позиции од подниво 2Б ликвидна актива, а се добиваат следниве средства:</t>
  </si>
  <si>
    <t>1.7.1</t>
  </si>
  <si>
    <t>1.7.2</t>
  </si>
  <si>
    <t>1.7.3</t>
  </si>
  <si>
    <t>1.7.4</t>
  </si>
  <si>
    <t>1.7.5</t>
  </si>
  <si>
    <t>1.7.6</t>
  </si>
  <si>
    <t>1.7.7</t>
  </si>
  <si>
    <t>1.7.8</t>
  </si>
  <si>
    <t>Трансакции во кои се даваат средства што не се дел од ВКЛА (неликвидна актива), а се добиваат следниве средства:</t>
  </si>
  <si>
    <t>1.8.1</t>
  </si>
  <si>
    <t>1.8.2</t>
  </si>
  <si>
    <t>1.8.3</t>
  </si>
  <si>
    <t>1.8.4</t>
  </si>
  <si>
    <t>1.8.5</t>
  </si>
  <si>
    <t>1.8.6</t>
  </si>
  <si>
    <t>1.8.7</t>
  </si>
  <si>
    <t>1.8.8</t>
  </si>
  <si>
    <t>Пропишан пондер*</t>
  </si>
  <si>
    <t>Пазарна вредност на обезбедувањето со применет корективен фактор*</t>
  </si>
  <si>
    <t>** Во оваа позиција соодветно се вклучуваат и записите, обврзниците и другите должнички хартии од вредност издадени од банката коишто се целосно продадени на физички лица и на мали друштва (точка 39 од Одлуката)</t>
  </si>
  <si>
    <t>Вкупен одлив од своп на обезбедување***</t>
  </si>
  <si>
    <t>Обезбедени со неликвидни средства</t>
  </si>
  <si>
    <t>Обезбедени со исклучително висококвалитетни покриени обврзници од ниво 1 ликвидна актива</t>
  </si>
  <si>
    <t>Обезбедени со хартии од вредност покриени со одредена актива (станбени и автомобилски кредити) од подниво 2Б ликвидна актива</t>
  </si>
  <si>
    <t>Обезбедени со висококвалитетни покриени обврзници од подниво 2Б ликвидна актива</t>
  </si>
  <si>
    <t>Обезбедени со хартии од вредност покриени со одредена актива (кредити на правни лица и кредити за потрошувачка) од подниво 2Б ликвидна актива</t>
  </si>
  <si>
    <t>3.2.6</t>
  </si>
  <si>
    <t>Склучени со централна влада, јавна институција, регионална власт, локална самоуправа или мултилатерална развојна банка (3.2.1+3.2.2+3.2.3+3.2.4+3.2.5+3.2.6)</t>
  </si>
  <si>
    <t>Пазарна вредност на даденото обезбедување*</t>
  </si>
  <si>
    <t xml:space="preserve">Износ </t>
  </si>
  <si>
    <t>Пазарна вредност на добиеното обезбедување*</t>
  </si>
  <si>
    <t>Пазарна вредност на добиеното обезбедување со применет корективен фактор*</t>
  </si>
  <si>
    <t>17**</t>
  </si>
  <si>
    <t>18***</t>
  </si>
  <si>
    <t>19****</t>
  </si>
  <si>
    <t>Вкупен прилив од своп на обезбедувања*****</t>
  </si>
  <si>
    <t>ВИСОКОКВАЛИТЕТНА ЛИКВИДНА АКТИВА</t>
  </si>
  <si>
    <t>СТАПКА НА ПОКРИЕНОСТ СО ЛИКВИДНОСТ (%)</t>
  </si>
  <si>
    <t>ВИСОКОКВАЛИТЕТНА ЛИКВИДНА АКТИВА (ВКЛА)</t>
  </si>
  <si>
    <t xml:space="preserve">Неприлагоден износ на ниво 1 ликвидна актива, без исклучително висококвалитетни покриени обврзници </t>
  </si>
  <si>
    <t>Одлив од обезбедени трансакции за кредитирање и трансакции движени од пазарот на капитал во следните 30 дена</t>
  </si>
  <si>
    <t>Прилив на обезбедувања во следните 30 дена</t>
  </si>
  <si>
    <t>Прилив од обезбедени трансакции за кредитирање и трансакции движени од пазарот на капитал во следните 30 дена</t>
  </si>
  <si>
    <t xml:space="preserve">Неприлагоден износ на исклучително висококвалитетни покриени обврзници од ниво 1 </t>
  </si>
  <si>
    <t xml:space="preserve">Неприлагоден износ на подниво 2Б ликвидна актива </t>
  </si>
  <si>
    <t xml:space="preserve">Неприлагоден износ на подниво 2А ликвидна актива </t>
  </si>
  <si>
    <t>Одлив на обезбедувања во следните 30 дена</t>
  </si>
  <si>
    <t>1.1.1</t>
  </si>
  <si>
    <t>1.1.2</t>
  </si>
  <si>
    <t>1.1.3</t>
  </si>
  <si>
    <t>1.1.4</t>
  </si>
  <si>
    <t>1.1.5</t>
  </si>
  <si>
    <t>1.1.6</t>
  </si>
  <si>
    <t>1.1.7</t>
  </si>
  <si>
    <t>1.1.8</t>
  </si>
  <si>
    <t>4.3.1</t>
  </si>
  <si>
    <t>4.3.2</t>
  </si>
  <si>
    <t>4.3.3</t>
  </si>
  <si>
    <t>4.4.</t>
  </si>
  <si>
    <t>4.4.1</t>
  </si>
  <si>
    <t>4.4.2</t>
  </si>
  <si>
    <t>4.4.3</t>
  </si>
  <si>
    <t>ПРИЛАГОДЕН ИЗНОС НА ВКЛА (4.1+4.2+4.3+4.4)</t>
  </si>
  <si>
    <t>Прилагоден износ на подниво 2Б ликвидна актива (ПЛ2Б) 
(4.4.1-4.4.2+4.4.3)</t>
  </si>
  <si>
    <t>Прилагоден износ на подниво 2А ликвидна актива (ПЛ2А) 
(4.3.1-4.3.2+4.3.3)</t>
  </si>
  <si>
    <t>Прилагоден износ на исклучително висококвалитетни покриени обврзници од ниво 1 (ПВПО1) 
(4.2.1-4.2.2+4.2.3)</t>
  </si>
  <si>
    <t>Прилагоден износ на ниво 1 ликвидна актива, без исклучително висококвалитетни покриени обврзници (ПЛА1) 
(4.1.1-4.1.2+4.1.3-4.1.4+4.1.5)</t>
  </si>
  <si>
    <t>Вишок ВКЛА</t>
  </si>
  <si>
    <t>4.5.1</t>
  </si>
  <si>
    <t>4.5.2</t>
  </si>
  <si>
    <t>4.5.3</t>
  </si>
  <si>
    <t>4.5.4</t>
  </si>
  <si>
    <t>ПАРИЧНИ ОДЛИВИ</t>
  </si>
  <si>
    <t>Неограничени парични приливи (НП)</t>
  </si>
  <si>
    <t>Ограничени парични приливи (ОП 75%)</t>
  </si>
  <si>
    <t>Делумно ограничени парични приливи (ДП 90%)</t>
  </si>
  <si>
    <t>6.1.2</t>
  </si>
  <si>
    <t>6.1.1</t>
  </si>
  <si>
    <t>6.1.3</t>
  </si>
  <si>
    <t>6.2</t>
  </si>
  <si>
    <t>6.2.1</t>
  </si>
  <si>
    <t>6.2.2</t>
  </si>
  <si>
    <t>6.2.3</t>
  </si>
  <si>
    <t>ПАРИЧНИ ПРИЛИВИ (6.2.1+6.2.2+6.2.3)</t>
  </si>
  <si>
    <t>ИЗВЕШТАЈ ЗА ВИСОКОКВАЛИТЕТНА ЛИКВИДНА АКТИВА (Образец ВКЛА)</t>
  </si>
  <si>
    <t>ИЗВЕШТАЈ ЗА ПАРИЧНИТЕ ОДЛИВИ (Образец ВПО)</t>
  </si>
  <si>
    <t>ИЗВЕШТАЈ ЗА СТАПКАТА НА ПОКРИЕНОСТ СО ЛИКВИДНОСТ (Образец СПЛ)</t>
  </si>
  <si>
    <t xml:space="preserve">ЗА ВИСОКОКВАЛИТЕТНА ЛИКВИДНА АКТИВА </t>
  </si>
  <si>
    <t>ЗА ПАРИЧНИТЕ ОДЛИВИ</t>
  </si>
  <si>
    <t>ЗА ПАРИЧНИТЕ ПРИЛИВИ</t>
  </si>
  <si>
    <t>ЗА СВОПОВИТЕ НА ОБЕЗБЕДУВАЊА И ОБЕЗБЕДЕНИТЕ ДЕРИВАТИ</t>
  </si>
  <si>
    <t xml:space="preserve">Парични средства </t>
  </si>
  <si>
    <t>Средства на банката кај ЕЦБ и кај централната банка на друга земја со степен на кредитен квалитет од 1</t>
  </si>
  <si>
    <t xml:space="preserve">Изложеност кон и изложеност гарантирана од ЕЦБ и централна банка на друга земја со степен на кредитен квалитет од 1 </t>
  </si>
  <si>
    <t>Средства на банката кај централна банка на друга земја за која не е утврден степен на кредитен квалитет од 1 и изложеност кон и изложеност гарантирана од централна влада или централна банка на друга земја за која не е утврден степен на кредитен квалитет од 1</t>
  </si>
  <si>
    <t>Вкупна неприлагодена ниво 1 ликвидна актива без исклучително висококвалитетните покриени обврзници (2.1.1+2.1.2+2.1.3+2.1.4+2.1.5+2.1.6+2.1.7+2.1.8+2.1.9+2.1.10+2.1.11+2.1.12+2.1.13+2.1.14+2.1.15)</t>
  </si>
  <si>
    <t>Вкупна неприлагодена ниво 2А ликвидна актива (3.1.1+3.1.2+3.1.3+3.1.4+3.1.5)</t>
  </si>
  <si>
    <t>3.2.7</t>
  </si>
  <si>
    <t>3.2.8</t>
  </si>
  <si>
    <t>3.2.9</t>
  </si>
  <si>
    <t>3.2.10</t>
  </si>
  <si>
    <t>Вкупна неприлагодена ниво 2Б ликвидна актива (3.2.1+3.2.2+3.2.3+3.2.4+3.2.5+3.2.6+3.2.7+3.2.8+3.2.9+3.2.10)</t>
  </si>
  <si>
    <t>Ликвидносна поддршка со ограничена примена</t>
  </si>
  <si>
    <t>Дополнителни податоци</t>
  </si>
  <si>
    <t>5</t>
  </si>
  <si>
    <t>6</t>
  </si>
  <si>
    <t>Позиции коишто се исклучени од ВКЛА заради валутна неусогласеност</t>
  </si>
  <si>
    <t>Позиции коишто се исклучени од ВКЛА заради неисполнување на општите барања</t>
  </si>
  <si>
    <t>Позиции коишто се исклучени од ВКЛА заради неисполнување на оперативните барања</t>
  </si>
  <si>
    <t xml:space="preserve">Договори за деривати </t>
  </si>
  <si>
    <t>2.5.4</t>
  </si>
  <si>
    <t>2.5.5</t>
  </si>
  <si>
    <t>2.5.6</t>
  </si>
  <si>
    <t>2.5.6.1</t>
  </si>
  <si>
    <t>2.5.6.2</t>
  </si>
  <si>
    <t>2.5.7</t>
  </si>
  <si>
    <t>2.5.7.1</t>
  </si>
  <si>
    <t>2.5.7.2</t>
  </si>
  <si>
    <t>2.5.7.3</t>
  </si>
  <si>
    <t>2.5.7.4</t>
  </si>
  <si>
    <t>2.5.7.5</t>
  </si>
  <si>
    <t>2.5.7.6</t>
  </si>
  <si>
    <t>Дополнителни парични одливи (2.5.1+2.5.2+2.5.3+2.5.4+2.5.5+2.5.5+2.5.6+2.5.7)</t>
  </si>
  <si>
    <t>Останати дополнителни одливи (2.5.7.1+2.5.7.2+2.5.7.3+2.5.7.4+2.5.7.5+2.5.7.6)</t>
  </si>
  <si>
    <t>Покриени со обезбедени трансакции финансирани со хартии од вредност</t>
  </si>
  <si>
    <t>Останати</t>
  </si>
  <si>
    <t>Вишок на обезбедување коешто може да биде отповикано од другата договорна страна</t>
  </si>
  <si>
    <t>Обезбедување коешто може да биде побарано од другата договорна страна</t>
  </si>
  <si>
    <t>29 став 3, 40 и 48 став 2</t>
  </si>
  <si>
    <t>Останати обврски (4.1+4.2+4.3)</t>
  </si>
  <si>
    <t>Орочени депозити што не се сметаат за парични одливи</t>
  </si>
  <si>
    <t>32 став 1</t>
  </si>
  <si>
    <t>Депозити за кои не е извршена оцена на веројатноста за одлив</t>
  </si>
  <si>
    <t>31 став 3</t>
  </si>
  <si>
    <t>Банки</t>
  </si>
  <si>
    <t>Централни влади, централни банки, јавни институции и мултилатерални развојни банки</t>
  </si>
  <si>
    <t>Други клиенти</t>
  </si>
  <si>
    <t>Оперативни депозити вклучени во 2.2 (7.1+7.2+7.3+7.4)</t>
  </si>
  <si>
    <t>Други финансиски лица</t>
  </si>
  <si>
    <t>Неоперативни депозити вклучени во 2.3 (8.1+8.2+8.3+8.4)</t>
  </si>
  <si>
    <t xml:space="preserve">* Пропишаниот пондер е еднаков на 1-пропишаниот корективен фактор. Применетиот пондер во колоната бр. 6 не смее да е поголем од пропишаниот пондер во колоната бр. 5 </t>
  </si>
  <si>
    <t>52.7. 52.8, 53, 54</t>
  </si>
  <si>
    <t>Разлика помеѓу вкупниот прилив и вкупниот одлив од трансакции со трети земји каде што постојат ограничувања или коишто се изразени во неконвертибилна валута</t>
  </si>
  <si>
    <t>ОСТАНАТИ ПРИЛИВИ (4.1+4.2)</t>
  </si>
  <si>
    <t>***** Се внесуваат соодветните износи од редот бр. 1 од колоните бр. 8, 9 или 10 од Образецот СТ</t>
  </si>
  <si>
    <t>ОДЛИВИ ОД ОБЕЗБЕДЕНО КРЕДИТИРАЊЕ И ТРАНСАКЦИИ ДВИЖЕНИ НА ПАЗАРОТ НА КАПИТАЛ (3.1+3.2+3.3)</t>
  </si>
  <si>
    <t>ПРИЛИВИ ОД ОБЕЗБЕДЕНО КРЕДИТИРАЊЕ И ТРАНСАКЦИИ ДВИЖЕНИ ОД ПАЗАРОТ НА КАПИТАЛ (3.1+3.2+3.3)</t>
  </si>
  <si>
    <t>7=6-4</t>
  </si>
  <si>
    <t>8=4-6</t>
  </si>
  <si>
    <t>9=4-6</t>
  </si>
  <si>
    <t>10=4-6</t>
  </si>
  <si>
    <t>Вкупно (1.1+1.2+1.3+1.4+1.5+1.6+1.7+1.8)</t>
  </si>
  <si>
    <t>Паричен одлив на обезбедувања во следните 30 дена</t>
  </si>
  <si>
    <t>Паричен прилив на обезбедувања во следните 30 дена</t>
  </si>
  <si>
    <t>Потребна стапка на покриеност со ликвидност, според ПИЛ*</t>
  </si>
  <si>
    <t>* Се пополнува само доколку банката предвидела повисок износ на стапката на покриеност со ликвидност од таа пропишана со Одлуката</t>
  </si>
  <si>
    <t>Потребна стапка на покриеност со ликвидност, според НБРСМ**</t>
  </si>
  <si>
    <t>** Се пополнува само доколку НБРСМ ја задолжила банката да одржува повисока стапка на покриеност со ликвидност</t>
  </si>
  <si>
    <t>ИЗВЕШТАЈ ЗА СВОПОВИТЕ НА ОБЕЗБЕДУВАЊА И ОБЕЗБЕДЕНИТЕ ДЕРИВАТИ (Образец СТ)</t>
  </si>
  <si>
    <t>ИЗВЕШТАЈ ЗА ПАРИЧНИТЕ ПРИЛИВИ (Образец ВПП)</t>
  </si>
  <si>
    <t>Изложеност кон и изложеност гарантирана од централната влада на РСМ</t>
  </si>
  <si>
    <t>ВКУПНА НЕПРИЛАГОДЕНА НИВО 2 ЛИКВИДНА АКТИВА (3.1+3.2)</t>
  </si>
  <si>
    <t>Мали депозити** (2.1.1+2.1.2+2.1.3+2.1.4+2.1.5+2.1.6)</t>
  </si>
  <si>
    <t>2.4.1.8</t>
  </si>
  <si>
    <t>Преземени вонбилансни обврски за кредитирање (2.4.1.1+2.4.1.2+2.4.1.3+2.4.1.4+2.4.1.5+2.4.1.6+2.4.1.7+2.4.1.8)</t>
  </si>
  <si>
    <t>*** За оваа позиција не важи генералното правило за колоната бр.9, туку се внесува износот од редот бр. 1 од колоната бр.7 од Образецот СТ</t>
  </si>
  <si>
    <t xml:space="preserve">* Колоните бр. 5 и 6 се пополнуваат само за одливите врз основа на обезбедено кредитирање и трансакции движени од пазарот на капитал. Во колоната бр.5 се внесува пазарната вредност на даденото обезбедување, додека во колоната бр.6 се внесува пазарната вредност на обезбедувањето помножена со соодветниот пондер (1-пропишаната стапка на одлив) којшто би се применил на обезбедувањето коешто ги исполнува условите за вклучување во ВКЛА. Оваа колона не се пополнува за обезбедувањата коишто не ги исполнуваат условите за вклучување во ВКЛА (неликвидни средства). </t>
  </si>
  <si>
    <t>5%-10%</t>
  </si>
  <si>
    <t>* Колоните бр. 7, 8, 9, 14, 15 и 16 се пополнуваат само за приливите врз основа на обезбедено кредитирање и трансакции движени од пазарот на капитал. Во колоните бр. 7, 8 и 9 се внесува пазарната вредност на добиеното обезбедување, додека во колоните бр. 14, 15 и 16 се внесува пазарната вредност на обезбедувањето помножена со соодветниот пондер (1-пропишаната стапка на прилив) којшто би се применил на обезбедувањето коешто ги исполнува условите за вклучување во ВКЛА. Овие колони не се пополнуваат за обезбедувањата коишто не ги исполнуваат условите за вклучување во ВКЛА (неликвидни средства).</t>
  </si>
  <si>
    <t>** За приливите од необезбедени трансакции се внесува производот на колоните бр. 4 и 11, а за приливите од обезбедените трансакции се внесува разликата на износите од колоните бр. 4 и 14 или 0</t>
  </si>
  <si>
    <t>***За приливите од необезбедени трансакции се внесува производот на колоните бр. 5 и 12, а за приливите од обезбедените трансакции се внесува разликата на износите од колоните бр. 5 и 15 или 0</t>
  </si>
  <si>
    <t>****За приливите од необезбедени трансакции се внесува производот на колоните бр. 6 и 13, а за приливите од обезбедените трансакции се внесува разликата на износите од колоните бр. 6 и 16 или 0</t>
  </si>
  <si>
    <t>Остварени приливи (6.1.1+6.1.2+6.1.3)</t>
  </si>
  <si>
    <t>Прилагоден износ на ВКЛА (4.1+4.2+4.3+4.4)</t>
  </si>
  <si>
    <t xml:space="preserve">Ограничувања на паричните приливи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</si>
</sst>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indexed="8"/>
      <name val="Tahoma"/>
      <family val="2"/>
      <charset val="204"/>
    </font>
    <font>
      <sz val="11"/>
      <color indexed="8"/>
      <name val="Tahoma"/>
      <family val="2"/>
      <charset val="204"/>
    </font>
    <font>
      <b/>
      <sz val="11"/>
      <name val="Tahoma"/>
      <family val="2"/>
    </font>
    <font>
      <sz val="11"/>
      <color theme="1"/>
      <name val="Tahoma"/>
      <family val="2"/>
      <charset val="204"/>
    </font>
    <font>
      <sz val="11"/>
      <name val="Tahoma"/>
      <family val="2"/>
      <charset val="204"/>
    </font>
    <font>
      <b/>
      <sz val="11"/>
      <name val="Tahoma"/>
      <family val="2"/>
      <charset val="204"/>
    </font>
    <font>
      <sz val="11"/>
      <color rgb="FFFF0000"/>
      <name val="Tahoma"/>
      <family val="2"/>
      <charset val="204"/>
    </font>
    <font>
      <b/>
      <sz val="11"/>
      <color theme="1"/>
      <name val="Tahoma"/>
      <family val="2"/>
      <charset val="204"/>
    </font>
    <font>
      <b/>
      <sz val="11"/>
      <color indexed="8"/>
      <name val="Tahoma"/>
      <family val="2"/>
    </font>
    <font>
      <sz val="11"/>
      <color indexed="8"/>
      <name val="Tahoma"/>
      <family val="2"/>
    </font>
    <font>
      <b/>
      <sz val="11"/>
      <color theme="1"/>
      <name val="Tahoma"/>
      <family val="2"/>
    </font>
    <font>
      <sz val="11"/>
      <name val="Tahoma"/>
      <family val="2"/>
    </font>
    <font>
      <sz val="11"/>
      <color rgb="FFFF0000"/>
      <name val="Tahoma"/>
      <family val="2"/>
    </font>
    <font>
      <sz val="11"/>
      <color theme="1"/>
      <name val="Tahoma"/>
      <family val="2"/>
    </font>
  </fonts>
  <fills count="5">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s>
  <borders count="4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s>
  <cellStyleXfs count="1">
    <xf numFmtId="0" fontId="0" fillId="0" borderId="0"/>
  </cellStyleXfs>
  <cellXfs count="363">
    <xf numFmtId="0" fontId="0" fillId="0" borderId="0" xfId="0"/>
    <xf numFmtId="0" fontId="2" fillId="0" borderId="0" xfId="0" applyFont="1"/>
    <xf numFmtId="0" fontId="2" fillId="0" borderId="0" xfId="0" applyFont="1" applyAlignment="1">
      <alignment horizontal="right" vertical="top" wrapText="1"/>
    </xf>
    <xf numFmtId="0" fontId="1" fillId="0" borderId="0" xfId="0" applyFont="1"/>
    <xf numFmtId="0" fontId="2" fillId="0" borderId="4" xfId="0" applyFont="1" applyBorder="1" applyAlignment="1">
      <alignment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xf>
    <xf numFmtId="0" fontId="1" fillId="0" borderId="7" xfId="0" applyFont="1" applyBorder="1" applyAlignment="1">
      <alignment horizontal="center"/>
    </xf>
    <xf numFmtId="0" fontId="2" fillId="0" borderId="0" xfId="0" applyFont="1" applyAlignment="1">
      <alignment horizontal="center"/>
    </xf>
    <xf numFmtId="0" fontId="2" fillId="0" borderId="0" xfId="0" applyFont="1" applyAlignment="1">
      <alignment horizontal="right" vertical="top"/>
    </xf>
    <xf numFmtId="0" fontId="2" fillId="0" borderId="7" xfId="0" applyFont="1" applyBorder="1"/>
    <xf numFmtId="0" fontId="1" fillId="0" borderId="7" xfId="0" applyFont="1" applyBorder="1" applyAlignment="1">
      <alignment horizontal="right"/>
    </xf>
    <xf numFmtId="0" fontId="2" fillId="0" borderId="4" xfId="0" applyFont="1" applyBorder="1"/>
    <xf numFmtId="0" fontId="4" fillId="0" borderId="4" xfId="0" applyFont="1" applyBorder="1"/>
    <xf numFmtId="0" fontId="3" fillId="0" borderId="4" xfId="0" applyFont="1" applyBorder="1" applyAlignment="1">
      <alignment wrapText="1"/>
    </xf>
    <xf numFmtId="0" fontId="3" fillId="0" borderId="2" xfId="0" applyFont="1" applyBorder="1" applyAlignment="1">
      <alignment wrapText="1"/>
    </xf>
    <xf numFmtId="0" fontId="1" fillId="0" borderId="4" xfId="0" applyFont="1" applyBorder="1" applyAlignment="1">
      <alignment horizontal="center" vertical="center"/>
    </xf>
    <xf numFmtId="0" fontId="2" fillId="0" borderId="0" xfId="0" applyFont="1" applyAlignment="1">
      <alignment horizontal="center"/>
    </xf>
    <xf numFmtId="0" fontId="5" fillId="0" borderId="4" xfId="0" applyFont="1" applyBorder="1" applyAlignment="1">
      <alignment wrapText="1"/>
    </xf>
    <xf numFmtId="0" fontId="2" fillId="0" borderId="0" xfId="0" applyFont="1" applyAlignment="1">
      <alignment horizontal="center"/>
    </xf>
    <xf numFmtId="0" fontId="2" fillId="0" borderId="15" xfId="0" applyFont="1" applyBorder="1"/>
    <xf numFmtId="0" fontId="2" fillId="0" borderId="4" xfId="0" applyFont="1" applyBorder="1" applyAlignment="1">
      <alignment horizontal="center" wrapText="1"/>
    </xf>
    <xf numFmtId="0" fontId="2" fillId="0" borderId="19" xfId="0" applyFont="1" applyBorder="1"/>
    <xf numFmtId="0" fontId="4" fillId="0" borderId="0" xfId="0" applyFont="1" applyBorder="1"/>
    <xf numFmtId="0" fontId="2" fillId="0" borderId="14" xfId="0" applyFont="1" applyBorder="1"/>
    <xf numFmtId="0" fontId="1" fillId="0" borderId="0" xfId="0" applyFont="1" applyBorder="1" applyAlignment="1">
      <alignment horizontal="center" vertical="center"/>
    </xf>
    <xf numFmtId="0" fontId="3"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Border="1"/>
    <xf numFmtId="0" fontId="3" fillId="0" borderId="0" xfId="0" applyFont="1" applyBorder="1" applyAlignment="1">
      <alignment wrapText="1"/>
    </xf>
    <xf numFmtId="0" fontId="2" fillId="2" borderId="4" xfId="0" applyFont="1" applyFill="1" applyBorder="1"/>
    <xf numFmtId="0" fontId="2" fillId="0" borderId="32" xfId="0" applyFont="1" applyFill="1" applyBorder="1"/>
    <xf numFmtId="0" fontId="2" fillId="0" borderId="4" xfId="0" applyFont="1" applyFill="1" applyBorder="1"/>
    <xf numFmtId="0" fontId="2" fillId="2" borderId="0" xfId="0" applyFont="1" applyFill="1"/>
    <xf numFmtId="0" fontId="2" fillId="2" borderId="19" xfId="0" applyFont="1" applyFill="1" applyBorder="1"/>
    <xf numFmtId="0" fontId="2" fillId="0" borderId="0" xfId="0" applyFont="1" applyAlignment="1">
      <alignment horizontal="center"/>
    </xf>
    <xf numFmtId="0" fontId="4" fillId="0" borderId="4" xfId="0" applyFont="1" applyBorder="1" applyAlignment="1">
      <alignment wrapText="1"/>
    </xf>
    <xf numFmtId="0" fontId="1" fillId="0" borderId="3" xfId="0" applyFont="1" applyBorder="1" applyAlignment="1">
      <alignment horizontal="center" vertical="center" wrapText="1"/>
    </xf>
    <xf numFmtId="0" fontId="2" fillId="0" borderId="0" xfId="0" applyFont="1" applyAlignment="1">
      <alignment horizontal="center"/>
    </xf>
    <xf numFmtId="0" fontId="1" fillId="0" borderId="4" xfId="0" applyFont="1" applyBorder="1" applyAlignment="1">
      <alignment horizontal="left" vertical="center"/>
    </xf>
    <xf numFmtId="0" fontId="1" fillId="0" borderId="13" xfId="0" applyFont="1" applyBorder="1" applyAlignment="1">
      <alignment horizontal="left" vertical="center"/>
    </xf>
    <xf numFmtId="0" fontId="2" fillId="0" borderId="7" xfId="0" applyFont="1" applyBorder="1" applyAlignment="1">
      <alignment horizontal="center"/>
    </xf>
    <xf numFmtId="0" fontId="2" fillId="0" borderId="0" xfId="0" applyFont="1" applyAlignment="1">
      <alignment horizontal="center" vertical="top"/>
    </xf>
    <xf numFmtId="0" fontId="1" fillId="0" borderId="5" xfId="0" applyFont="1" applyBorder="1" applyAlignment="1">
      <alignment horizontal="center" vertical="center"/>
    </xf>
    <xf numFmtId="0" fontId="1" fillId="0" borderId="4" xfId="0" applyFont="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right"/>
    </xf>
    <xf numFmtId="0" fontId="1" fillId="0" borderId="16" xfId="0" applyFont="1" applyBorder="1" applyAlignment="1">
      <alignment horizontal="right"/>
    </xf>
    <xf numFmtId="0" fontId="6" fillId="0" borderId="13" xfId="0" applyFont="1" applyBorder="1" applyAlignment="1">
      <alignment horizontal="left" wrapText="1"/>
    </xf>
    <xf numFmtId="0" fontId="10" fillId="0" borderId="4" xfId="0" applyFont="1" applyBorder="1" applyAlignment="1">
      <alignment horizontal="left" wrapText="1"/>
    </xf>
    <xf numFmtId="49" fontId="2" fillId="0" borderId="22" xfId="0" applyNumberFormat="1" applyFont="1" applyBorder="1" applyAlignment="1">
      <alignment horizontal="right"/>
    </xf>
    <xf numFmtId="0" fontId="1" fillId="0" borderId="17" xfId="0" applyFont="1" applyBorder="1" applyAlignment="1">
      <alignment horizontal="right"/>
    </xf>
    <xf numFmtId="0" fontId="1" fillId="0" borderId="25" xfId="0" applyFont="1" applyBorder="1" applyAlignment="1">
      <alignment horizontal="right"/>
    </xf>
    <xf numFmtId="0" fontId="1" fillId="0" borderId="21" xfId="0" applyFont="1" applyBorder="1" applyAlignment="1">
      <alignment horizontal="right"/>
    </xf>
    <xf numFmtId="49" fontId="2" fillId="0" borderId="20" xfId="0" applyNumberFormat="1" applyFont="1" applyBorder="1" applyAlignment="1">
      <alignment horizontal="right"/>
    </xf>
    <xf numFmtId="0" fontId="9" fillId="0" borderId="0" xfId="0" applyFont="1"/>
    <xf numFmtId="0" fontId="9" fillId="0" borderId="4" xfId="0" applyFont="1" applyBorder="1" applyAlignment="1">
      <alignment wrapText="1"/>
    </xf>
    <xf numFmtId="49" fontId="9" fillId="0" borderId="18" xfId="0" applyNumberFormat="1" applyFont="1" applyBorder="1" applyAlignment="1">
      <alignment horizontal="right"/>
    </xf>
    <xf numFmtId="49" fontId="2" fillId="0" borderId="18" xfId="0" applyNumberFormat="1" applyFont="1" applyBorder="1" applyAlignment="1">
      <alignment horizontal="right"/>
    </xf>
    <xf numFmtId="0" fontId="10" fillId="0" borderId="4" xfId="0" applyFont="1" applyBorder="1" applyAlignment="1">
      <alignment wrapText="1"/>
    </xf>
    <xf numFmtId="0" fontId="10" fillId="0" borderId="4" xfId="0" applyFont="1" applyBorder="1" applyAlignment="1">
      <alignment horizontal="center" wrapText="1"/>
    </xf>
    <xf numFmtId="0" fontId="9" fillId="0" borderId="4" xfId="0" applyFont="1" applyBorder="1" applyAlignment="1">
      <alignment horizontal="left" wrapText="1"/>
    </xf>
    <xf numFmtId="0" fontId="10" fillId="0" borderId="4" xfId="0" applyFont="1" applyBorder="1" applyAlignment="1">
      <alignment horizontal="center"/>
    </xf>
    <xf numFmtId="0" fontId="10" fillId="2" borderId="4" xfId="0" applyFont="1" applyFill="1" applyBorder="1"/>
    <xf numFmtId="0" fontId="9" fillId="0" borderId="18" xfId="0" applyFont="1" applyBorder="1" applyAlignment="1">
      <alignment horizontal="right"/>
    </xf>
    <xf numFmtId="0" fontId="10" fillId="0" borderId="15" xfId="0" applyFont="1" applyBorder="1" applyAlignment="1">
      <alignment horizontal="left" wrapText="1"/>
    </xf>
    <xf numFmtId="0" fontId="10" fillId="0" borderId="15" xfId="0" applyFont="1" applyBorder="1" applyAlignment="1">
      <alignment horizontal="center" wrapText="1"/>
    </xf>
    <xf numFmtId="0" fontId="1" fillId="3" borderId="29" xfId="0" applyFont="1" applyFill="1" applyBorder="1" applyAlignment="1">
      <alignment horizontal="center" vertical="center"/>
    </xf>
    <xf numFmtId="0" fontId="1" fillId="0" borderId="24" xfId="0" applyFont="1" applyBorder="1" applyAlignment="1">
      <alignment horizontal="right"/>
    </xf>
    <xf numFmtId="0" fontId="6" fillId="0" borderId="5" xfId="0" applyFont="1" applyBorder="1" applyAlignment="1">
      <alignment horizontal="left" wrapText="1"/>
    </xf>
    <xf numFmtId="9" fontId="2" fillId="0" borderId="31" xfId="0" applyNumberFormat="1" applyFont="1" applyFill="1" applyBorder="1" applyAlignment="1">
      <alignment horizontal="center"/>
    </xf>
    <xf numFmtId="0" fontId="9" fillId="0" borderId="4" xfId="0" applyFont="1" applyBorder="1"/>
    <xf numFmtId="9" fontId="2" fillId="0" borderId="33" xfId="0" applyNumberFormat="1" applyFont="1" applyFill="1" applyBorder="1" applyAlignment="1">
      <alignment horizontal="center" wrapText="1"/>
    </xf>
    <xf numFmtId="0" fontId="5" fillId="0" borderId="4" xfId="0" applyFont="1" applyBorder="1" applyAlignment="1">
      <alignment horizontal="left" wrapText="1"/>
    </xf>
    <xf numFmtId="0" fontId="2" fillId="0" borderId="4" xfId="0" applyFont="1" applyBorder="1" applyAlignment="1">
      <alignment horizontal="left" wrapText="1"/>
    </xf>
    <xf numFmtId="0" fontId="4" fillId="0" borderId="0" xfId="0" applyFont="1" applyBorder="1" applyAlignment="1">
      <alignment horizontal="left" wrapText="1"/>
    </xf>
    <xf numFmtId="0" fontId="2" fillId="0" borderId="14" xfId="0" applyFont="1" applyBorder="1" applyAlignment="1">
      <alignment horizontal="left" wrapText="1"/>
    </xf>
    <xf numFmtId="0" fontId="1" fillId="2" borderId="13" xfId="0" applyFont="1" applyFill="1" applyBorder="1" applyAlignment="1">
      <alignment horizontal="right" vertical="center"/>
    </xf>
    <xf numFmtId="0" fontId="9" fillId="2" borderId="4" xfId="0" applyFont="1" applyFill="1" applyBorder="1" applyAlignment="1">
      <alignment horizontal="right" vertical="center"/>
    </xf>
    <xf numFmtId="0" fontId="9" fillId="2" borderId="4" xfId="0" applyFont="1" applyFill="1"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2" borderId="2" xfId="0" applyFont="1" applyFill="1" applyBorder="1"/>
    <xf numFmtId="0" fontId="9" fillId="2" borderId="16" xfId="0" applyFont="1" applyFill="1" applyBorder="1" applyAlignment="1">
      <alignment vertical="top"/>
    </xf>
    <xf numFmtId="0" fontId="1" fillId="2" borderId="13" xfId="0" applyFont="1" applyFill="1" applyBorder="1" applyAlignment="1">
      <alignment wrapText="1"/>
    </xf>
    <xf numFmtId="0" fontId="2" fillId="0" borderId="14" xfId="0" applyFont="1" applyBorder="1" applyAlignment="1">
      <alignment wrapText="1"/>
    </xf>
    <xf numFmtId="0" fontId="9" fillId="2" borderId="16" xfId="0" applyFont="1" applyFill="1" applyBorder="1"/>
    <xf numFmtId="0" fontId="9" fillId="2" borderId="13" xfId="0" applyFont="1" applyFill="1" applyBorder="1"/>
    <xf numFmtId="0" fontId="9" fillId="2" borderId="13" xfId="0" applyFont="1" applyFill="1" applyBorder="1" applyAlignment="1">
      <alignment wrapText="1"/>
    </xf>
    <xf numFmtId="0" fontId="9" fillId="2" borderId="17" xfId="0" applyFont="1" applyFill="1" applyBorder="1"/>
    <xf numFmtId="0" fontId="1" fillId="2" borderId="1" xfId="0" applyFont="1" applyFill="1" applyBorder="1" applyAlignment="1">
      <alignment horizontal="right" vertical="top"/>
    </xf>
    <xf numFmtId="0" fontId="3" fillId="2" borderId="2" xfId="0" applyFont="1" applyFill="1" applyBorder="1" applyAlignment="1">
      <alignment wrapText="1"/>
    </xf>
    <xf numFmtId="0" fontId="1" fillId="2" borderId="3" xfId="0" applyFont="1" applyFill="1" applyBorder="1"/>
    <xf numFmtId="0" fontId="0" fillId="0" borderId="4" xfId="0" applyBorder="1" applyAlignment="1">
      <alignment wrapText="1"/>
    </xf>
    <xf numFmtId="1" fontId="1" fillId="2" borderId="12" xfId="0" applyNumberFormat="1" applyFont="1" applyFill="1" applyBorder="1" applyAlignment="1">
      <alignment horizontal="right"/>
    </xf>
    <xf numFmtId="1" fontId="1" fillId="2" borderId="3" xfId="0" applyNumberFormat="1" applyFont="1" applyFill="1" applyBorder="1" applyAlignment="1">
      <alignment horizontal="right"/>
    </xf>
    <xf numFmtId="0" fontId="1" fillId="2" borderId="13" xfId="0" applyFont="1" applyFill="1" applyBorder="1" applyAlignment="1">
      <alignment horizontal="right"/>
    </xf>
    <xf numFmtId="0" fontId="1" fillId="2" borderId="17" xfId="0" applyFont="1" applyFill="1" applyBorder="1" applyAlignment="1">
      <alignment horizontal="right"/>
    </xf>
    <xf numFmtId="0" fontId="1" fillId="2" borderId="5" xfId="0" applyFont="1" applyFill="1" applyBorder="1" applyAlignment="1">
      <alignment horizontal="right"/>
    </xf>
    <xf numFmtId="0" fontId="1" fillId="2" borderId="25" xfId="0" applyFont="1" applyFill="1" applyBorder="1" applyAlignment="1">
      <alignment horizontal="right"/>
    </xf>
    <xf numFmtId="0" fontId="9" fillId="2" borderId="19" xfId="0" applyFont="1" applyFill="1" applyBorder="1"/>
    <xf numFmtId="0" fontId="1" fillId="2" borderId="17" xfId="0" applyFont="1" applyFill="1" applyBorder="1" applyAlignment="1">
      <alignment horizontal="right" vertical="center"/>
    </xf>
    <xf numFmtId="0" fontId="9" fillId="2" borderId="19" xfId="0" applyFont="1" applyFill="1" applyBorder="1" applyAlignment="1">
      <alignment horizontal="right" vertical="center"/>
    </xf>
    <xf numFmtId="0" fontId="2" fillId="0" borderId="15" xfId="0" applyFont="1" applyBorder="1" applyAlignment="1">
      <alignment horizontal="left" wrapText="1"/>
    </xf>
    <xf numFmtId="0" fontId="2" fillId="2" borderId="21" xfId="0" applyFont="1" applyFill="1" applyBorder="1"/>
    <xf numFmtId="0" fontId="9" fillId="0" borderId="4" xfId="0" applyFont="1" applyFill="1" applyBorder="1"/>
    <xf numFmtId="0" fontId="9" fillId="0" borderId="4" xfId="0" applyFont="1" applyFill="1" applyBorder="1" applyAlignment="1">
      <alignment wrapText="1"/>
    </xf>
    <xf numFmtId="0" fontId="9" fillId="0" borderId="14" xfId="0" applyFont="1" applyBorder="1" applyAlignment="1">
      <alignment wrapText="1"/>
    </xf>
    <xf numFmtId="0" fontId="9" fillId="0" borderId="14" xfId="0" applyFont="1" applyFill="1" applyBorder="1"/>
    <xf numFmtId="0" fontId="9" fillId="2" borderId="14" xfId="0" applyFont="1" applyFill="1" applyBorder="1"/>
    <xf numFmtId="0" fontId="9" fillId="0" borderId="14" xfId="0" applyFont="1" applyBorder="1"/>
    <xf numFmtId="0" fontId="9" fillId="0" borderId="18" xfId="0" applyFont="1" applyBorder="1"/>
    <xf numFmtId="0" fontId="2" fillId="0" borderId="4" xfId="0" applyFont="1" applyFill="1" applyBorder="1" applyAlignment="1">
      <alignment wrapText="1"/>
    </xf>
    <xf numFmtId="0" fontId="9" fillId="2" borderId="23" xfId="0" applyFont="1" applyFill="1" applyBorder="1"/>
    <xf numFmtId="0" fontId="2" fillId="2" borderId="23" xfId="0" applyFont="1" applyFill="1" applyBorder="1"/>
    <xf numFmtId="0" fontId="11" fillId="0" borderId="4" xfId="0" applyFont="1" applyBorder="1" applyAlignment="1">
      <alignment wrapText="1"/>
    </xf>
    <xf numFmtId="0" fontId="11" fillId="0" borderId="4" xfId="0" applyFont="1" applyBorder="1"/>
    <xf numFmtId="0" fontId="2" fillId="0" borderId="40" xfId="0" applyFont="1" applyBorder="1"/>
    <xf numFmtId="0" fontId="10" fillId="2" borderId="19" xfId="0" applyFont="1" applyFill="1" applyBorder="1"/>
    <xf numFmtId="0" fontId="10" fillId="0" borderId="0" xfId="0" applyFont="1"/>
    <xf numFmtId="49" fontId="10" fillId="0" borderId="18" xfId="0" applyNumberFormat="1" applyFont="1" applyBorder="1" applyAlignment="1">
      <alignment horizontal="right"/>
    </xf>
    <xf numFmtId="0" fontId="10" fillId="0" borderId="4" xfId="0" applyFont="1" applyFill="1" applyBorder="1"/>
    <xf numFmtId="49" fontId="9" fillId="2" borderId="16" xfId="0" applyNumberFormat="1" applyFont="1" applyFill="1" applyBorder="1" applyAlignment="1">
      <alignment horizontal="right"/>
    </xf>
    <xf numFmtId="0" fontId="9" fillId="2" borderId="4" xfId="0" applyFont="1" applyFill="1" applyBorder="1" applyAlignment="1">
      <alignment wrapText="1"/>
    </xf>
    <xf numFmtId="0" fontId="2" fillId="2" borderId="4" xfId="0" applyFont="1" applyFill="1" applyBorder="1" applyAlignment="1">
      <alignment wrapText="1"/>
    </xf>
    <xf numFmtId="9" fontId="1" fillId="0" borderId="4"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9" fillId="2" borderId="19" xfId="0" applyFont="1" applyFill="1" applyBorder="1" applyAlignment="1">
      <alignment wrapText="1"/>
    </xf>
    <xf numFmtId="0" fontId="2" fillId="0" borderId="31" xfId="0" applyFont="1" applyFill="1" applyBorder="1"/>
    <xf numFmtId="0" fontId="9" fillId="0" borderId="35" xfId="0" applyFont="1" applyBorder="1"/>
    <xf numFmtId="49" fontId="9" fillId="0" borderId="42" xfId="0" applyNumberFormat="1" applyFont="1" applyBorder="1" applyAlignment="1">
      <alignment horizontal="right"/>
    </xf>
    <xf numFmtId="0" fontId="8" fillId="0" borderId="4" xfId="0" applyFont="1" applyBorder="1" applyAlignment="1">
      <alignment wrapText="1"/>
    </xf>
    <xf numFmtId="0" fontId="9" fillId="3" borderId="13" xfId="0" applyFont="1" applyFill="1" applyBorder="1" applyAlignment="1">
      <alignment wrapText="1"/>
    </xf>
    <xf numFmtId="0" fontId="9" fillId="3" borderId="13" xfId="0" applyFont="1" applyFill="1" applyBorder="1"/>
    <xf numFmtId="0" fontId="9" fillId="3" borderId="4" xfId="0" applyFont="1" applyFill="1" applyBorder="1" applyAlignment="1">
      <alignment wrapText="1"/>
    </xf>
    <xf numFmtId="0" fontId="9" fillId="3" borderId="4" xfId="0" applyFont="1" applyFill="1" applyBorder="1"/>
    <xf numFmtId="9" fontId="10" fillId="3" borderId="4" xfId="0" applyNumberFormat="1" applyFont="1" applyFill="1" applyBorder="1" applyAlignment="1">
      <alignment horizontal="center"/>
    </xf>
    <xf numFmtId="9" fontId="9" fillId="3" borderId="4" xfId="0" applyNumberFormat="1" applyFont="1" applyFill="1" applyBorder="1" applyAlignment="1">
      <alignment horizontal="center"/>
    </xf>
    <xf numFmtId="0" fontId="2" fillId="3" borderId="4" xfId="0" applyFont="1" applyFill="1" applyBorder="1" applyAlignment="1">
      <alignment wrapText="1"/>
    </xf>
    <xf numFmtId="0" fontId="2" fillId="3" borderId="4" xfId="0" applyFont="1" applyFill="1" applyBorder="1"/>
    <xf numFmtId="9" fontId="2" fillId="3" borderId="4" xfId="0" applyNumberFormat="1" applyFont="1" applyFill="1" applyBorder="1" applyAlignment="1">
      <alignment horizontal="center"/>
    </xf>
    <xf numFmtId="0" fontId="2" fillId="3" borderId="31" xfId="0" applyFont="1" applyFill="1" applyBorder="1"/>
    <xf numFmtId="9" fontId="10" fillId="3" borderId="15" xfId="0" applyNumberFormat="1" applyFont="1" applyFill="1" applyBorder="1" applyAlignment="1">
      <alignment horizontal="center"/>
    </xf>
    <xf numFmtId="0" fontId="9" fillId="3" borderId="14" xfId="0" applyFont="1" applyFill="1" applyBorder="1"/>
    <xf numFmtId="0" fontId="9" fillId="3" borderId="4" xfId="0" applyFont="1" applyFill="1" applyBorder="1" applyAlignment="1">
      <alignment horizontal="center" wrapText="1"/>
    </xf>
    <xf numFmtId="9" fontId="10" fillId="3" borderId="14" xfId="0" applyNumberFormat="1" applyFont="1" applyFill="1" applyBorder="1" applyAlignment="1">
      <alignment horizontal="center"/>
    </xf>
    <xf numFmtId="0" fontId="7" fillId="0" borderId="4" xfId="0" applyFont="1" applyBorder="1"/>
    <xf numFmtId="0" fontId="1" fillId="0" borderId="4" xfId="0" applyFont="1" applyFill="1" applyBorder="1" applyAlignment="1">
      <alignment wrapText="1"/>
    </xf>
    <xf numFmtId="0" fontId="9" fillId="2" borderId="16" xfId="0" applyFont="1" applyFill="1" applyBorder="1" applyAlignment="1"/>
    <xf numFmtId="0" fontId="9" fillId="0" borderId="18" xfId="0" applyFont="1" applyFill="1" applyBorder="1" applyAlignment="1">
      <alignment vertical="top"/>
    </xf>
    <xf numFmtId="0" fontId="9" fillId="0" borderId="18" xfId="0" applyFont="1" applyFill="1" applyBorder="1" applyAlignment="1"/>
    <xf numFmtId="0" fontId="2" fillId="3" borderId="15" xfId="0" applyFont="1" applyFill="1" applyBorder="1"/>
    <xf numFmtId="9" fontId="2" fillId="3" borderId="15" xfId="0" applyNumberFormat="1" applyFont="1" applyFill="1" applyBorder="1" applyAlignment="1">
      <alignment horizontal="center"/>
    </xf>
    <xf numFmtId="0" fontId="9" fillId="3" borderId="5" xfId="0" applyFont="1" applyFill="1" applyBorder="1"/>
    <xf numFmtId="0" fontId="1" fillId="3" borderId="22"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4" xfId="0" quotePrefix="1" applyFont="1" applyFill="1" applyBorder="1" applyAlignment="1">
      <alignment horizontal="center" vertical="center"/>
    </xf>
    <xf numFmtId="0" fontId="1" fillId="3" borderId="23" xfId="0" applyFont="1" applyFill="1" applyBorder="1" applyAlignment="1">
      <alignment horizontal="center" vertical="center"/>
    </xf>
    <xf numFmtId="0" fontId="2" fillId="3" borderId="4" xfId="0" applyFont="1" applyFill="1" applyBorder="1" applyAlignment="1">
      <alignment horizontal="center" wrapText="1"/>
    </xf>
    <xf numFmtId="0" fontId="10" fillId="3" borderId="4" xfId="0" applyFont="1" applyFill="1" applyBorder="1" applyAlignment="1">
      <alignment horizontal="center" wrapText="1"/>
    </xf>
    <xf numFmtId="0" fontId="2" fillId="3" borderId="15" xfId="0" applyFont="1" applyFill="1" applyBorder="1" applyAlignment="1">
      <alignment horizontal="center" wrapText="1"/>
    </xf>
    <xf numFmtId="0" fontId="2" fillId="3" borderId="14" xfId="0" applyFont="1" applyFill="1" applyBorder="1" applyAlignment="1">
      <alignment horizontal="center" wrapText="1"/>
    </xf>
    <xf numFmtId="0" fontId="2" fillId="3" borderId="14" xfId="0" applyFont="1" applyFill="1" applyBorder="1"/>
    <xf numFmtId="9" fontId="2" fillId="3" borderId="14" xfId="0" applyNumberFormat="1" applyFont="1" applyFill="1" applyBorder="1" applyAlignment="1">
      <alignment horizontal="center"/>
    </xf>
    <xf numFmtId="0" fontId="10" fillId="2" borderId="14" xfId="0" applyFont="1" applyFill="1" applyBorder="1"/>
    <xf numFmtId="0" fontId="10" fillId="2" borderId="23" xfId="0" applyFont="1" applyFill="1" applyBorder="1"/>
    <xf numFmtId="0" fontId="2" fillId="3" borderId="4" xfId="0" applyFont="1" applyFill="1" applyBorder="1" applyAlignment="1">
      <alignment horizontal="center"/>
    </xf>
    <xf numFmtId="0" fontId="9" fillId="2" borderId="24" xfId="0" applyFont="1" applyFill="1" applyBorder="1" applyAlignment="1">
      <alignment horizontal="right"/>
    </xf>
    <xf numFmtId="0" fontId="9" fillId="2" borderId="5" xfId="0" applyFont="1" applyFill="1" applyBorder="1" applyAlignment="1">
      <alignment wrapText="1"/>
    </xf>
    <xf numFmtId="0" fontId="9" fillId="3" borderId="5" xfId="0" applyFont="1" applyFill="1" applyBorder="1" applyAlignment="1">
      <alignment wrapText="1"/>
    </xf>
    <xf numFmtId="0" fontId="9" fillId="2" borderId="25" xfId="0" applyFont="1" applyFill="1" applyBorder="1" applyAlignment="1">
      <alignment wrapText="1"/>
    </xf>
    <xf numFmtId="0" fontId="9" fillId="2" borderId="1" xfId="0" applyFont="1" applyFill="1" applyBorder="1" applyAlignment="1">
      <alignment horizontal="right" vertical="top"/>
    </xf>
    <xf numFmtId="0" fontId="3" fillId="3" borderId="2" xfId="0" applyFont="1" applyFill="1" applyBorder="1" applyAlignment="1">
      <alignment wrapText="1"/>
    </xf>
    <xf numFmtId="0" fontId="9" fillId="2" borderId="2" xfId="0" applyFont="1" applyFill="1" applyBorder="1" applyAlignment="1">
      <alignment horizontal="right" wrapText="1"/>
    </xf>
    <xf numFmtId="0" fontId="9" fillId="3" borderId="2" xfId="0" applyFont="1" applyFill="1" applyBorder="1"/>
    <xf numFmtId="0" fontId="9" fillId="2" borderId="3" xfId="0" applyFont="1" applyFill="1" applyBorder="1" applyAlignment="1">
      <alignment horizontal="right" wrapText="1"/>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41" xfId="0" applyFont="1" applyFill="1" applyBorder="1" applyAlignment="1">
      <alignment horizontal="center" vertical="center"/>
    </xf>
    <xf numFmtId="0" fontId="1" fillId="3" borderId="26" xfId="0" quotePrefix="1" applyFont="1" applyFill="1" applyBorder="1" applyAlignment="1">
      <alignment horizontal="center" vertical="center"/>
    </xf>
    <xf numFmtId="0" fontId="5" fillId="3" borderId="12" xfId="0" applyFont="1" applyFill="1" applyBorder="1" applyAlignment="1">
      <alignment horizontal="center" wrapText="1"/>
    </xf>
    <xf numFmtId="0" fontId="1" fillId="3" borderId="13"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2" xfId="0" applyFont="1" applyFill="1" applyBorder="1" applyAlignment="1">
      <alignment horizontal="right"/>
    </xf>
    <xf numFmtId="0" fontId="1" fillId="3" borderId="12" xfId="0" applyFont="1" applyFill="1" applyBorder="1" applyAlignment="1">
      <alignment horizontal="right"/>
    </xf>
    <xf numFmtId="0" fontId="1" fillId="3" borderId="13" xfId="0" applyFont="1" applyFill="1" applyBorder="1" applyAlignment="1">
      <alignment horizontal="right" vertical="center"/>
    </xf>
    <xf numFmtId="0" fontId="1" fillId="3" borderId="36" xfId="0" applyFont="1" applyFill="1" applyBorder="1" applyAlignment="1">
      <alignment horizontal="right" vertical="center"/>
    </xf>
    <xf numFmtId="0" fontId="1" fillId="3" borderId="5" xfId="0" applyFont="1" applyFill="1" applyBorder="1" applyAlignment="1">
      <alignment horizontal="right" vertical="center"/>
    </xf>
    <xf numFmtId="0" fontId="1" fillId="3" borderId="30" xfId="0" applyFont="1" applyFill="1" applyBorder="1" applyAlignment="1">
      <alignment horizontal="right" vertical="center"/>
    </xf>
    <xf numFmtId="9" fontId="2" fillId="3" borderId="32" xfId="0" applyNumberFormat="1" applyFont="1" applyFill="1" applyBorder="1" applyAlignment="1">
      <alignment horizontal="center"/>
    </xf>
    <xf numFmtId="0" fontId="9" fillId="3" borderId="4" xfId="0" applyFont="1" applyFill="1" applyBorder="1" applyAlignment="1">
      <alignment horizontal="right" vertical="center"/>
    </xf>
    <xf numFmtId="9" fontId="2" fillId="3" borderId="14" xfId="0" applyNumberFormat="1" applyFont="1" applyFill="1" applyBorder="1" applyAlignment="1">
      <alignment horizontal="center" wrapText="1"/>
    </xf>
    <xf numFmtId="9" fontId="2" fillId="3" borderId="15" xfId="0" applyNumberFormat="1" applyFont="1" applyFill="1" applyBorder="1" applyAlignment="1">
      <alignment horizontal="center" wrapText="1"/>
    </xf>
    <xf numFmtId="0" fontId="2" fillId="3" borderId="4" xfId="0" applyFont="1" applyFill="1" applyBorder="1" applyAlignment="1">
      <alignment horizontal="center" vertical="top"/>
    </xf>
    <xf numFmtId="0" fontId="3" fillId="3" borderId="4" xfId="0" applyFont="1" applyFill="1" applyBorder="1" applyAlignment="1">
      <alignment horizontal="center" wrapText="1"/>
    </xf>
    <xf numFmtId="9" fontId="2" fillId="3" borderId="31" xfId="0" applyNumberFormat="1" applyFont="1" applyFill="1" applyBorder="1" applyAlignment="1">
      <alignment horizontal="center"/>
    </xf>
    <xf numFmtId="0" fontId="9" fillId="3" borderId="31" xfId="0" applyFont="1" applyFill="1" applyBorder="1" applyAlignment="1">
      <alignment horizontal="right" vertical="center"/>
    </xf>
    <xf numFmtId="0" fontId="9" fillId="3" borderId="31" xfId="0" applyFont="1" applyFill="1" applyBorder="1"/>
    <xf numFmtId="0" fontId="9" fillId="3" borderId="37"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38" xfId="0" quotePrefix="1" applyFont="1" applyFill="1" applyBorder="1" applyAlignment="1">
      <alignment horizontal="center" vertical="center"/>
    </xf>
    <xf numFmtId="0" fontId="1" fillId="3" borderId="2" xfId="0" applyFont="1" applyFill="1" applyBorder="1"/>
    <xf numFmtId="0" fontId="2" fillId="3" borderId="13" xfId="0" applyFont="1" applyFill="1" applyBorder="1"/>
    <xf numFmtId="0" fontId="10" fillId="3" borderId="4" xfId="0" applyFont="1" applyFill="1" applyBorder="1"/>
    <xf numFmtId="0" fontId="13" fillId="3" borderId="4" xfId="0" applyFont="1" applyFill="1" applyBorder="1"/>
    <xf numFmtId="0" fontId="13" fillId="3" borderId="14" xfId="0" applyFont="1" applyFill="1" applyBorder="1"/>
    <xf numFmtId="0" fontId="13" fillId="0" borderId="4" xfId="0" applyFont="1" applyFill="1" applyBorder="1"/>
    <xf numFmtId="0" fontId="13" fillId="0" borderId="14" xfId="0" applyFont="1" applyFill="1" applyBorder="1"/>
    <xf numFmtId="0" fontId="9" fillId="3" borderId="13" xfId="0" applyFont="1" applyFill="1" applyBorder="1" applyAlignment="1">
      <alignment horizontal="center"/>
    </xf>
    <xf numFmtId="0" fontId="5" fillId="3" borderId="2" xfId="0" applyFont="1" applyFill="1" applyBorder="1" applyAlignment="1">
      <alignment horizontal="center" wrapText="1"/>
    </xf>
    <xf numFmtId="0" fontId="10" fillId="3" borderId="4" xfId="0" applyFont="1" applyFill="1" applyBorder="1" applyAlignment="1">
      <alignment horizontal="center" vertical="center"/>
    </xf>
    <xf numFmtId="0" fontId="10" fillId="3" borderId="4" xfId="0" applyFont="1" applyFill="1" applyBorder="1" applyAlignment="1">
      <alignment horizontal="center" vertical="center" wrapText="1"/>
    </xf>
    <xf numFmtId="0" fontId="10" fillId="3" borderId="14" xfId="0" applyFont="1" applyFill="1" applyBorder="1" applyAlignment="1">
      <alignment horizontal="center" vertical="center"/>
    </xf>
    <xf numFmtId="0" fontId="3" fillId="3" borderId="13" xfId="0" applyFont="1" applyFill="1" applyBorder="1" applyAlignment="1">
      <alignment horizontal="center" wrapText="1"/>
    </xf>
    <xf numFmtId="0" fontId="12" fillId="3" borderId="4" xfId="0" applyFont="1" applyFill="1" applyBorder="1" applyAlignment="1">
      <alignment horizontal="center" wrapText="1"/>
    </xf>
    <xf numFmtId="0" fontId="12" fillId="3" borderId="14" xfId="0" applyFont="1" applyFill="1" applyBorder="1" applyAlignment="1">
      <alignment horizontal="center" wrapText="1"/>
    </xf>
    <xf numFmtId="0" fontId="10" fillId="3" borderId="14" xfId="0" applyFont="1" applyFill="1" applyBorder="1" applyAlignment="1">
      <alignment horizontal="center" vertical="top"/>
    </xf>
    <xf numFmtId="0" fontId="9" fillId="3" borderId="13"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10" fillId="3" borderId="4" xfId="0" applyFont="1" applyFill="1" applyBorder="1" applyAlignment="1">
      <alignment horizontal="center"/>
    </xf>
    <xf numFmtId="0" fontId="10" fillId="3" borderId="13" xfId="0" applyFont="1" applyFill="1" applyBorder="1"/>
    <xf numFmtId="0" fontId="10" fillId="3" borderId="13" xfId="0" applyFont="1" applyFill="1" applyBorder="1" applyAlignment="1">
      <alignment horizontal="center"/>
    </xf>
    <xf numFmtId="9" fontId="10" fillId="3" borderId="4" xfId="0" applyNumberFormat="1" applyFont="1" applyFill="1" applyBorder="1" applyAlignment="1">
      <alignment horizontal="center" wrapText="1"/>
    </xf>
    <xf numFmtId="0" fontId="10" fillId="3" borderId="14" xfId="0" applyFont="1" applyFill="1" applyBorder="1"/>
    <xf numFmtId="0" fontId="1" fillId="0" borderId="4" xfId="0" applyFont="1" applyBorder="1" applyAlignment="1">
      <alignment horizontal="center" vertical="center" wrapText="1"/>
    </xf>
    <xf numFmtId="0" fontId="1" fillId="0" borderId="13" xfId="0" applyFont="1" applyFill="1" applyBorder="1" applyAlignment="1">
      <alignment wrapText="1"/>
    </xf>
    <xf numFmtId="0" fontId="9" fillId="2" borderId="5" xfId="0" applyFont="1" applyFill="1" applyBorder="1"/>
    <xf numFmtId="0" fontId="2" fillId="3" borderId="5" xfId="0" applyFont="1" applyFill="1" applyBorder="1"/>
    <xf numFmtId="0" fontId="9" fillId="2" borderId="25" xfId="0" applyFont="1" applyFill="1" applyBorder="1"/>
    <xf numFmtId="0" fontId="9" fillId="0" borderId="24" xfId="0" applyFont="1" applyFill="1" applyBorder="1" applyAlignment="1">
      <alignment vertical="top"/>
    </xf>
    <xf numFmtId="0" fontId="2" fillId="0" borderId="5" xfId="0" applyFont="1" applyFill="1" applyBorder="1"/>
    <xf numFmtId="0" fontId="10" fillId="0" borderId="4" xfId="0" applyFont="1" applyBorder="1"/>
    <xf numFmtId="0" fontId="10" fillId="0" borderId="4" xfId="0" applyFont="1" applyFill="1" applyBorder="1" applyAlignment="1">
      <alignment wrapText="1"/>
    </xf>
    <xf numFmtId="0" fontId="10" fillId="0" borderId="14" xfId="0" applyFont="1" applyBorder="1" applyAlignment="1">
      <alignment wrapText="1"/>
    </xf>
    <xf numFmtId="0" fontId="10" fillId="0" borderId="14" xfId="0" applyFont="1" applyFill="1" applyBorder="1"/>
    <xf numFmtId="0" fontId="10" fillId="0" borderId="14" xfId="0" applyFont="1" applyBorder="1"/>
    <xf numFmtId="49" fontId="10" fillId="0" borderId="22" xfId="0" applyNumberFormat="1" applyFont="1" applyBorder="1" applyAlignment="1">
      <alignment horizontal="right"/>
    </xf>
    <xf numFmtId="0" fontId="14" fillId="0" borderId="4" xfId="0" applyFont="1" applyBorder="1"/>
    <xf numFmtId="0" fontId="14" fillId="0" borderId="4" xfId="0" applyFont="1" applyBorder="1" applyAlignment="1">
      <alignment wrapText="1"/>
    </xf>
    <xf numFmtId="0" fontId="9" fillId="0" borderId="18" xfId="0" applyFont="1" applyBorder="1" applyAlignment="1"/>
    <xf numFmtId="0" fontId="2" fillId="3" borderId="0" xfId="0" applyFont="1" applyFill="1"/>
    <xf numFmtId="0" fontId="9" fillId="3" borderId="2" xfId="0" applyFont="1" applyFill="1" applyBorder="1" applyAlignment="1">
      <alignment horizontal="right" wrapText="1"/>
    </xf>
    <xf numFmtId="0" fontId="1" fillId="4" borderId="2" xfId="0" applyFont="1" applyFill="1" applyBorder="1"/>
    <xf numFmtId="0" fontId="1" fillId="4" borderId="3" xfId="0" applyFont="1" applyFill="1" applyBorder="1"/>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2" xfId="0" quotePrefix="1" applyFont="1" applyFill="1" applyBorder="1" applyAlignment="1">
      <alignment horizontal="center" vertical="center"/>
    </xf>
    <xf numFmtId="0" fontId="1" fillId="0" borderId="15" xfId="0" applyFont="1" applyBorder="1" applyAlignment="1">
      <alignment horizontal="center" vertical="center" wrapText="1"/>
    </xf>
    <xf numFmtId="0" fontId="1" fillId="0" borderId="21" xfId="0" applyFont="1" applyBorder="1" applyAlignment="1">
      <alignment horizontal="center" vertical="center" wrapText="1"/>
    </xf>
    <xf numFmtId="0" fontId="9" fillId="4" borderId="16" xfId="0" applyFont="1" applyFill="1" applyBorder="1" applyAlignment="1"/>
    <xf numFmtId="0" fontId="9" fillId="4" borderId="13" xfId="0" applyFont="1" applyFill="1" applyBorder="1" applyAlignment="1">
      <alignment wrapText="1"/>
    </xf>
    <xf numFmtId="0" fontId="9" fillId="4" borderId="13" xfId="0" applyFont="1" applyFill="1" applyBorder="1"/>
    <xf numFmtId="0" fontId="9" fillId="4" borderId="17" xfId="0" applyFont="1" applyFill="1" applyBorder="1"/>
    <xf numFmtId="0" fontId="3" fillId="4" borderId="2" xfId="0" applyFont="1" applyFill="1" applyBorder="1" applyAlignment="1">
      <alignment wrapText="1"/>
    </xf>
    <xf numFmtId="0" fontId="1" fillId="4" borderId="1" xfId="0" applyFont="1" applyFill="1" applyBorder="1" applyAlignment="1">
      <alignment horizontal="right"/>
    </xf>
    <xf numFmtId="0" fontId="2" fillId="0" borderId="0" xfId="0" applyFont="1" applyFill="1"/>
    <xf numFmtId="0" fontId="9" fillId="0" borderId="22" xfId="0" applyFont="1" applyBorder="1"/>
    <xf numFmtId="0" fontId="10" fillId="3" borderId="14" xfId="0" applyFont="1" applyFill="1" applyBorder="1" applyAlignment="1">
      <alignment horizontal="center" wrapText="1"/>
    </xf>
    <xf numFmtId="49" fontId="9" fillId="0" borderId="18" xfId="0" applyNumberFormat="1" applyFont="1" applyFill="1" applyBorder="1" applyAlignment="1">
      <alignment horizontal="right"/>
    </xf>
    <xf numFmtId="0" fontId="9" fillId="0" borderId="18" xfId="0" applyFont="1" applyFill="1" applyBorder="1"/>
    <xf numFmtId="0" fontId="8" fillId="0" borderId="4" xfId="0" applyFont="1" applyFill="1" applyBorder="1" applyAlignment="1">
      <alignment wrapText="1"/>
    </xf>
    <xf numFmtId="0" fontId="1" fillId="0" borderId="4" xfId="0" applyFont="1" applyFill="1" applyBorder="1" applyAlignment="1">
      <alignment horizontal="left"/>
    </xf>
    <xf numFmtId="0" fontId="1" fillId="0" borderId="18" xfId="0" applyFont="1" applyFill="1" applyBorder="1" applyAlignment="1">
      <alignment horizontal="right"/>
    </xf>
    <xf numFmtId="0" fontId="1" fillId="0" borderId="20" xfId="0" applyFont="1" applyFill="1" applyBorder="1" applyAlignment="1">
      <alignment horizontal="right"/>
    </xf>
    <xf numFmtId="0" fontId="1" fillId="0" borderId="15" xfId="0" applyFont="1" applyFill="1" applyBorder="1" applyAlignment="1">
      <alignment horizontal="left"/>
    </xf>
    <xf numFmtId="0" fontId="1" fillId="0" borderId="1" xfId="0" applyFont="1" applyBorder="1" applyAlignment="1">
      <alignment horizontal="center" wrapText="1"/>
    </xf>
    <xf numFmtId="0" fontId="1" fillId="0" borderId="24" xfId="0" applyFont="1" applyFill="1" applyBorder="1" applyAlignment="1">
      <alignment horizontal="right"/>
    </xf>
    <xf numFmtId="0" fontId="1" fillId="0" borderId="5" xfId="0" applyFont="1" applyFill="1" applyBorder="1" applyAlignment="1">
      <alignment horizontal="left"/>
    </xf>
    <xf numFmtId="0" fontId="1" fillId="3" borderId="1" xfId="0" applyFont="1" applyFill="1" applyBorder="1" applyAlignment="1">
      <alignment horizontal="center"/>
    </xf>
    <xf numFmtId="0" fontId="1" fillId="3" borderId="5" xfId="0" applyFont="1" applyFill="1" applyBorder="1" applyAlignment="1">
      <alignment horizontal="left"/>
    </xf>
    <xf numFmtId="0" fontId="1" fillId="3" borderId="4" xfId="0" applyFont="1" applyFill="1" applyBorder="1" applyAlignment="1">
      <alignment horizontal="left"/>
    </xf>
    <xf numFmtId="0" fontId="1" fillId="3" borderId="15" xfId="0" applyFont="1" applyFill="1" applyBorder="1" applyAlignment="1">
      <alignment horizontal="left"/>
    </xf>
    <xf numFmtId="0" fontId="2" fillId="4" borderId="19" xfId="0" applyFont="1" applyFill="1" applyBorder="1" applyAlignment="1">
      <alignment horizontal="right"/>
    </xf>
    <xf numFmtId="0" fontId="9" fillId="4" borderId="19" xfId="0" applyFont="1" applyFill="1" applyBorder="1" applyAlignment="1">
      <alignment horizontal="right"/>
    </xf>
    <xf numFmtId="0" fontId="10" fillId="4" borderId="19" xfId="0" applyFont="1" applyFill="1" applyBorder="1" applyAlignment="1">
      <alignment horizontal="right"/>
    </xf>
    <xf numFmtId="0" fontId="2" fillId="4" borderId="21" xfId="0" applyFont="1" applyFill="1" applyBorder="1" applyAlignment="1">
      <alignment horizontal="right"/>
    </xf>
    <xf numFmtId="0" fontId="9" fillId="0" borderId="4" xfId="0" applyFont="1" applyBorder="1" applyAlignment="1">
      <alignment horizontal="center" wrapText="1"/>
    </xf>
    <xf numFmtId="0" fontId="1" fillId="0" borderId="8" xfId="0" applyFont="1" applyFill="1" applyBorder="1" applyAlignment="1">
      <alignment horizontal="right"/>
    </xf>
    <xf numFmtId="0" fontId="1" fillId="0" borderId="8" xfId="0" applyFont="1" applyFill="1" applyBorder="1" applyAlignment="1">
      <alignment horizontal="left"/>
    </xf>
    <xf numFmtId="0" fontId="3" fillId="0" borderId="13" xfId="0" applyFont="1" applyBorder="1" applyAlignment="1">
      <alignment wrapText="1"/>
    </xf>
    <xf numFmtId="0" fontId="9" fillId="0" borderId="13" xfId="0" applyFont="1" applyBorder="1" applyAlignment="1">
      <alignment horizontal="center" wrapText="1"/>
    </xf>
    <xf numFmtId="0" fontId="9" fillId="4" borderId="17" xfId="0" applyFont="1" applyFill="1" applyBorder="1" applyAlignment="1">
      <alignment horizontal="right"/>
    </xf>
    <xf numFmtId="0" fontId="1" fillId="4" borderId="25" xfId="0" applyFont="1" applyFill="1" applyBorder="1" applyAlignment="1">
      <alignment horizontal="right"/>
    </xf>
    <xf numFmtId="0" fontId="1" fillId="4" borderId="19" xfId="0" applyFont="1" applyFill="1" applyBorder="1" applyAlignment="1">
      <alignment horizontal="right"/>
    </xf>
    <xf numFmtId="0" fontId="1" fillId="4" borderId="21" xfId="0" applyFont="1" applyFill="1" applyBorder="1" applyAlignment="1">
      <alignment horizontal="right"/>
    </xf>
    <xf numFmtId="0" fontId="1" fillId="0" borderId="5"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 fillId="0" borderId="0" xfId="0" applyFont="1" applyBorder="1" applyAlignment="1">
      <alignment horizontal="center"/>
    </xf>
    <xf numFmtId="0" fontId="9" fillId="0" borderId="7" xfId="0" applyFont="1" applyBorder="1"/>
    <xf numFmtId="0" fontId="2" fillId="0" borderId="0" xfId="0" applyFont="1" applyAlignment="1">
      <alignment horizontal="center"/>
    </xf>
    <xf numFmtId="0" fontId="2" fillId="0" borderId="0" xfId="0" applyFont="1" applyAlignment="1">
      <alignment horizontal="left"/>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9" fontId="2" fillId="3" borderId="4" xfId="0" applyNumberFormat="1" applyFont="1" applyFill="1" applyBorder="1" applyAlignment="1">
      <alignment horizontal="center" wrapText="1"/>
    </xf>
    <xf numFmtId="49" fontId="9" fillId="0" borderId="16" xfId="0" applyNumberFormat="1" applyFont="1" applyBorder="1" applyAlignment="1">
      <alignment horizontal="left"/>
    </xf>
    <xf numFmtId="0" fontId="2" fillId="0" borderId="13" xfId="0" applyFont="1" applyBorder="1" applyAlignment="1">
      <alignment horizontal="left" wrapText="1"/>
    </xf>
    <xf numFmtId="0" fontId="2" fillId="3" borderId="13" xfId="0" applyFont="1" applyFill="1" applyBorder="1" applyAlignment="1">
      <alignment horizontal="center" wrapText="1"/>
    </xf>
    <xf numFmtId="0" fontId="2" fillId="0" borderId="13" xfId="0" applyFont="1" applyBorder="1"/>
    <xf numFmtId="9" fontId="2" fillId="3" borderId="13" xfId="0" applyNumberFormat="1" applyFont="1" applyFill="1" applyBorder="1" applyAlignment="1">
      <alignment horizontal="center" wrapText="1"/>
    </xf>
    <xf numFmtId="0" fontId="2" fillId="3" borderId="17" xfId="0" applyFont="1" applyFill="1" applyBorder="1"/>
    <xf numFmtId="0" fontId="2" fillId="3" borderId="19" xfId="0" applyFont="1" applyFill="1" applyBorder="1"/>
    <xf numFmtId="0" fontId="2" fillId="3" borderId="21" xfId="0" applyFont="1" applyFill="1" applyBorder="1"/>
    <xf numFmtId="0" fontId="9" fillId="2" borderId="13" xfId="0" applyFont="1" applyFill="1" applyBorder="1" applyAlignment="1">
      <alignment horizontal="left" wrapText="1"/>
    </xf>
    <xf numFmtId="0" fontId="10" fillId="3" borderId="15" xfId="0" applyFont="1" applyFill="1" applyBorder="1" applyAlignment="1">
      <alignment horizontal="center" wrapText="1"/>
    </xf>
    <xf numFmtId="0" fontId="10" fillId="0" borderId="15" xfId="0" applyFont="1" applyBorder="1"/>
    <xf numFmtId="0" fontId="10" fillId="3" borderId="15" xfId="0" applyFont="1" applyFill="1" applyBorder="1"/>
    <xf numFmtId="0" fontId="9" fillId="0" borderId="13" xfId="0" applyFont="1" applyBorder="1"/>
    <xf numFmtId="0" fontId="10" fillId="3" borderId="13" xfId="0" applyFont="1" applyFill="1" applyBorder="1" applyAlignment="1">
      <alignment horizontal="center" wrapText="1"/>
    </xf>
    <xf numFmtId="0" fontId="10" fillId="0" borderId="13" xfId="0" applyFont="1" applyBorder="1"/>
    <xf numFmtId="9" fontId="10" fillId="3" borderId="13" xfId="0" applyNumberFormat="1" applyFont="1" applyFill="1" applyBorder="1" applyAlignment="1">
      <alignment horizontal="center"/>
    </xf>
    <xf numFmtId="0" fontId="10" fillId="0" borderId="18" xfId="0" applyFont="1" applyBorder="1"/>
    <xf numFmtId="0" fontId="10" fillId="3" borderId="19" xfId="0" applyFont="1" applyFill="1" applyBorder="1"/>
    <xf numFmtId="0" fontId="10" fillId="0" borderId="20" xfId="0" applyFont="1" applyBorder="1"/>
    <xf numFmtId="0" fontId="10" fillId="0" borderId="15" xfId="0" applyFont="1" applyFill="1" applyBorder="1"/>
    <xf numFmtId="0" fontId="9" fillId="0" borderId="20" xfId="0" applyFont="1" applyFill="1" applyBorder="1"/>
    <xf numFmtId="0" fontId="8" fillId="0" borderId="15" xfId="0" applyFont="1" applyFill="1" applyBorder="1" applyAlignment="1">
      <alignment wrapText="1"/>
    </xf>
    <xf numFmtId="0" fontId="10" fillId="0" borderId="21" xfId="0" applyFont="1" applyFill="1" applyBorder="1"/>
    <xf numFmtId="0" fontId="10" fillId="0" borderId="15" xfId="0" applyFont="1" applyBorder="1" applyAlignment="1">
      <alignment horizontal="left" vertical="center"/>
    </xf>
    <xf numFmtId="0" fontId="10" fillId="0" borderId="14" xfId="0" applyFont="1" applyBorder="1" applyAlignment="1">
      <alignment horizontal="left" vertical="center"/>
    </xf>
    <xf numFmtId="0" fontId="10" fillId="0" borderId="14" xfId="0" applyFont="1" applyBorder="1" applyAlignment="1">
      <alignment horizontal="center" vertical="center"/>
    </xf>
    <xf numFmtId="0" fontId="1" fillId="0" borderId="16" xfId="0" applyFont="1" applyBorder="1" applyAlignment="1">
      <alignment horizontal="left"/>
    </xf>
    <xf numFmtId="0" fontId="10" fillId="0" borderId="20" xfId="0" applyFont="1" applyBorder="1" applyAlignment="1">
      <alignment horizontal="right"/>
    </xf>
    <xf numFmtId="0" fontId="10" fillId="0" borderId="18" xfId="0" applyFont="1" applyBorder="1" applyAlignment="1">
      <alignment horizontal="right"/>
    </xf>
    <xf numFmtId="0" fontId="1" fillId="0" borderId="19" xfId="0" applyFont="1" applyBorder="1" applyAlignment="1">
      <alignment horizontal="right"/>
    </xf>
    <xf numFmtId="0" fontId="10" fillId="2" borderId="25" xfId="0" applyFont="1" applyFill="1" applyBorder="1" applyAlignment="1">
      <alignment horizontal="right"/>
    </xf>
    <xf numFmtId="0" fontId="10" fillId="2" borderId="19" xfId="0" applyFont="1" applyFill="1" applyBorder="1" applyAlignment="1">
      <alignment horizontal="right"/>
    </xf>
    <xf numFmtId="0" fontId="10" fillId="2" borderId="23" xfId="0" applyFont="1" applyFill="1" applyBorder="1" applyAlignment="1">
      <alignment horizontal="right"/>
    </xf>
    <xf numFmtId="0" fontId="3" fillId="0" borderId="10" xfId="0" applyFont="1" applyBorder="1" applyAlignment="1">
      <alignment horizontal="left" wrapText="1"/>
    </xf>
    <xf numFmtId="0" fontId="3" fillId="0" borderId="6" xfId="0" applyFont="1" applyBorder="1" applyAlignment="1">
      <alignment horizontal="left" wrapText="1"/>
    </xf>
    <xf numFmtId="0" fontId="1" fillId="0" borderId="0" xfId="0" applyFont="1" applyAlignment="1">
      <alignment horizontal="center"/>
    </xf>
    <xf numFmtId="0" fontId="2" fillId="0" borderId="0" xfId="0" applyFont="1" applyAlignment="1">
      <alignment horizont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49" fontId="2" fillId="0" borderId="39" xfId="0" applyNumberFormat="1" applyFont="1" applyBorder="1" applyAlignment="1">
      <alignment horizontal="left" wrapText="1"/>
    </xf>
    <xf numFmtId="0" fontId="2" fillId="0" borderId="0" xfId="0" applyFont="1" applyAlignment="1">
      <alignment horizontal="left"/>
    </xf>
    <xf numFmtId="0" fontId="2" fillId="0" borderId="0" xfId="0" applyFont="1" applyBorder="1" applyAlignment="1">
      <alignment horizontal="left" wrapText="1"/>
    </xf>
    <xf numFmtId="0" fontId="10" fillId="0" borderId="0" xfId="0" applyFont="1" applyFill="1" applyBorder="1" applyAlignment="1">
      <alignment horizontal="left"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5" xfId="0" applyFont="1" applyBorder="1" applyAlignment="1">
      <alignment horizontal="center" vertical="center"/>
    </xf>
    <xf numFmtId="0" fontId="1" fillId="0" borderId="15" xfId="0" applyFont="1" applyBorder="1" applyAlignment="1">
      <alignment horizontal="center" vertical="center" wrapText="1"/>
    </xf>
    <xf numFmtId="9" fontId="1" fillId="0" borderId="13" xfId="0" applyNumberFormat="1" applyFont="1" applyBorder="1" applyAlignment="1">
      <alignment horizontal="center" vertical="center" wrapText="1"/>
    </xf>
    <xf numFmtId="9" fontId="1" fillId="0" borderId="15" xfId="0" applyNumberFormat="1" applyFont="1" applyBorder="1" applyAlignment="1">
      <alignment horizontal="center" vertical="center" wrapText="1"/>
    </xf>
    <xf numFmtId="0" fontId="1" fillId="3" borderId="43" xfId="0" applyFont="1" applyFill="1" applyBorder="1" applyAlignment="1">
      <alignment horizontal="left"/>
    </xf>
    <xf numFmtId="0" fontId="1" fillId="3" borderId="39" xfId="0" applyFont="1" applyFill="1" applyBorder="1" applyAlignment="1">
      <alignment horizontal="left"/>
    </xf>
    <xf numFmtId="0" fontId="1" fillId="3" borderId="34" xfId="0" applyFont="1" applyFill="1" applyBorder="1" applyAlignment="1">
      <alignment horizontal="left"/>
    </xf>
    <xf numFmtId="0" fontId="1" fillId="3" borderId="10" xfId="0" applyFont="1" applyFill="1" applyBorder="1" applyAlignment="1">
      <alignment horizontal="left"/>
    </xf>
    <xf numFmtId="0" fontId="1" fillId="3" borderId="8" xfId="0" applyFont="1" applyFill="1" applyBorder="1" applyAlignment="1">
      <alignment horizontal="left"/>
    </xf>
    <xf numFmtId="0" fontId="1" fillId="3" borderId="6"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C13"/>
  <sheetViews>
    <sheetView zoomScaleNormal="100" workbookViewId="0">
      <selection activeCell="B12" sqref="B12:C12"/>
    </sheetView>
  </sheetViews>
  <sheetFormatPr defaultRowHeight="14.25" x14ac:dyDescent="0.2"/>
  <cols>
    <col min="1" max="1" width="8.7109375" style="1" customWidth="1"/>
    <col min="2" max="2" width="65.42578125" style="1" customWidth="1"/>
    <col min="3" max="3" width="22.28515625" style="1" customWidth="1"/>
    <col min="4" max="16384" width="9.140625" style="1"/>
  </cols>
  <sheetData>
    <row r="3" spans="1:3" x14ac:dyDescent="0.2">
      <c r="A3" s="337" t="s">
        <v>6</v>
      </c>
      <c r="B3" s="337"/>
      <c r="C3" s="337"/>
    </row>
    <row r="4" spans="1:3" x14ac:dyDescent="0.2">
      <c r="A4" s="337" t="s">
        <v>5</v>
      </c>
      <c r="B4" s="337"/>
      <c r="C4" s="337"/>
    </row>
    <row r="5" spans="1:3" x14ac:dyDescent="0.2">
      <c r="A5" s="338"/>
      <c r="B5" s="338"/>
      <c r="C5" s="338"/>
    </row>
    <row r="6" spans="1:3" ht="15" thickBot="1" x14ac:dyDescent="0.25">
      <c r="C6" s="2"/>
    </row>
    <row r="7" spans="1:3" ht="30.75" customHeight="1" thickBot="1" x14ac:dyDescent="0.25">
      <c r="A7" s="5" t="s">
        <v>3</v>
      </c>
      <c r="B7" s="339" t="s">
        <v>4</v>
      </c>
      <c r="C7" s="340"/>
    </row>
    <row r="8" spans="1:3" ht="15.75" customHeight="1" thickBot="1" x14ac:dyDescent="0.25">
      <c r="A8" s="6"/>
      <c r="B8" s="339"/>
      <c r="C8" s="340"/>
    </row>
    <row r="9" spans="1:3" s="3" customFormat="1" ht="31.5" customHeight="1" thickBot="1" x14ac:dyDescent="0.25">
      <c r="A9" s="7">
        <v>1</v>
      </c>
      <c r="B9" s="335" t="s">
        <v>454</v>
      </c>
      <c r="C9" s="336"/>
    </row>
    <row r="10" spans="1:3" ht="15" thickBot="1" x14ac:dyDescent="0.25">
      <c r="A10" s="7">
        <v>2</v>
      </c>
      <c r="B10" s="335" t="s">
        <v>455</v>
      </c>
      <c r="C10" s="336"/>
    </row>
    <row r="11" spans="1:3" ht="15" thickBot="1" x14ac:dyDescent="0.25">
      <c r="A11" s="7">
        <v>3</v>
      </c>
      <c r="B11" s="335" t="s">
        <v>529</v>
      </c>
      <c r="C11" s="336"/>
    </row>
    <row r="12" spans="1:3" ht="32.25" customHeight="1" thickBot="1" x14ac:dyDescent="0.25">
      <c r="A12" s="7">
        <v>4</v>
      </c>
      <c r="B12" s="335" t="s">
        <v>528</v>
      </c>
      <c r="C12" s="336"/>
    </row>
    <row r="13" spans="1:3" ht="15" thickBot="1" x14ac:dyDescent="0.25">
      <c r="A13" s="7">
        <v>5</v>
      </c>
      <c r="B13" s="335" t="s">
        <v>456</v>
      </c>
      <c r="C13" s="336"/>
    </row>
  </sheetData>
  <mergeCells count="10">
    <mergeCell ref="B10:C10"/>
    <mergeCell ref="B11:C11"/>
    <mergeCell ref="B12:C12"/>
    <mergeCell ref="B13:C13"/>
    <mergeCell ref="A3:C3"/>
    <mergeCell ref="A4:C4"/>
    <mergeCell ref="A5:C5"/>
    <mergeCell ref="B7:C7"/>
    <mergeCell ref="B8:C8"/>
    <mergeCell ref="B9:C9"/>
  </mergeCells>
  <printOptions horizontalCentered="1"/>
  <pageMargins left="0.7" right="0.7" top="0.48" bottom="0.17" header="0.17" footer="0.17"/>
  <pageSetup paperSize="9" scale="90" orientation="portrait" r:id="rId1"/>
  <headerFooter alignWithMargins="0">
    <oddHeader>&amp;L&amp;"тахома,Regular"&amp;10Банка/Штедилница________________________________&amp;R&amp;"Tahoma,Regular"&amp;10Образец  Ликвидност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7"/>
  <sheetViews>
    <sheetView zoomScaleNormal="100" workbookViewId="0">
      <selection activeCell="A53" sqref="A53:G53"/>
    </sheetView>
  </sheetViews>
  <sheetFormatPr defaultRowHeight="14.25" x14ac:dyDescent="0.2"/>
  <cols>
    <col min="1" max="1" width="8.7109375" style="1" customWidth="1"/>
    <col min="2" max="2" width="67" style="1" customWidth="1"/>
    <col min="3" max="3" width="14.140625" style="1" customWidth="1"/>
    <col min="4" max="4" width="23.5703125" style="1" customWidth="1"/>
    <col min="5" max="5" width="18.28515625" style="1" customWidth="1"/>
    <col min="6" max="6" width="14.85546875" style="1" customWidth="1"/>
    <col min="7" max="7" width="14.42578125" style="1" customWidth="1"/>
    <col min="8" max="16384" width="9.140625" style="1"/>
  </cols>
  <sheetData>
    <row r="1" spans="1:7" ht="15" thickBot="1" x14ac:dyDescent="0.25"/>
    <row r="2" spans="1:7" ht="15" thickBot="1" x14ac:dyDescent="0.25">
      <c r="A2" s="294"/>
      <c r="F2" s="11" t="s">
        <v>7</v>
      </c>
      <c r="G2" s="10"/>
    </row>
    <row r="3" spans="1:7" x14ac:dyDescent="0.2">
      <c r="A3" s="337" t="s">
        <v>39</v>
      </c>
      <c r="B3" s="337"/>
      <c r="C3" s="337"/>
      <c r="D3" s="337"/>
      <c r="E3" s="337"/>
      <c r="F3" s="337"/>
      <c r="G3" s="337"/>
    </row>
    <row r="4" spans="1:7" x14ac:dyDescent="0.2">
      <c r="A4" s="337" t="s">
        <v>457</v>
      </c>
      <c r="B4" s="337"/>
      <c r="C4" s="337"/>
      <c r="D4" s="337"/>
      <c r="E4" s="337"/>
      <c r="F4" s="337"/>
      <c r="G4" s="337"/>
    </row>
    <row r="5" spans="1:7" x14ac:dyDescent="0.2">
      <c r="A5" s="338" t="s">
        <v>1</v>
      </c>
      <c r="B5" s="338"/>
      <c r="C5" s="338"/>
      <c r="D5" s="338"/>
      <c r="E5" s="338"/>
      <c r="F5" s="338"/>
      <c r="G5" s="338"/>
    </row>
    <row r="6" spans="1:7" x14ac:dyDescent="0.2">
      <c r="A6" s="8"/>
      <c r="B6" s="8"/>
      <c r="C6" s="17"/>
      <c r="D6" s="8"/>
      <c r="E6" s="8"/>
      <c r="F6" s="46"/>
      <c r="G6" s="8"/>
    </row>
    <row r="7" spans="1:7" ht="15" thickBot="1" x14ac:dyDescent="0.25">
      <c r="G7" s="9" t="s">
        <v>2</v>
      </c>
    </row>
    <row r="8" spans="1:7" ht="29.25" thickBot="1" x14ac:dyDescent="0.25">
      <c r="A8" s="81" t="s">
        <v>3</v>
      </c>
      <c r="B8" s="82" t="s">
        <v>9</v>
      </c>
      <c r="C8" s="83" t="s">
        <v>28</v>
      </c>
      <c r="D8" s="83" t="s">
        <v>8</v>
      </c>
      <c r="E8" s="83" t="s">
        <v>387</v>
      </c>
      <c r="F8" s="83" t="s">
        <v>92</v>
      </c>
      <c r="G8" s="38" t="s">
        <v>10</v>
      </c>
    </row>
    <row r="9" spans="1:7" ht="15" thickBot="1" x14ac:dyDescent="0.25">
      <c r="A9" s="178">
        <v>1</v>
      </c>
      <c r="B9" s="179">
        <v>2</v>
      </c>
      <c r="C9" s="68">
        <v>3</v>
      </c>
      <c r="D9" s="180">
        <v>4</v>
      </c>
      <c r="E9" s="181">
        <v>5</v>
      </c>
      <c r="F9" s="68">
        <v>6</v>
      </c>
      <c r="G9" s="182" t="s">
        <v>93</v>
      </c>
    </row>
    <row r="10" spans="1:7" ht="15" thickBot="1" x14ac:dyDescent="0.25">
      <c r="A10" s="47">
        <v>1</v>
      </c>
      <c r="B10" s="15" t="s">
        <v>63</v>
      </c>
      <c r="C10" s="183"/>
      <c r="D10" s="96">
        <f>D11+D31</f>
        <v>0</v>
      </c>
      <c r="E10" s="186"/>
      <c r="F10" s="187"/>
      <c r="G10" s="97">
        <f>G11+G31</f>
        <v>0</v>
      </c>
    </row>
    <row r="11" spans="1:7" ht="28.5" x14ac:dyDescent="0.2">
      <c r="A11" s="48">
        <v>2</v>
      </c>
      <c r="B11" s="49" t="s">
        <v>94</v>
      </c>
      <c r="C11" s="184"/>
      <c r="D11" s="98">
        <f>D12+D28</f>
        <v>0</v>
      </c>
      <c r="E11" s="188"/>
      <c r="F11" s="189"/>
      <c r="G11" s="99">
        <f>G12+G28</f>
        <v>0</v>
      </c>
    </row>
    <row r="12" spans="1:7" ht="57" x14ac:dyDescent="0.2">
      <c r="A12" s="69">
        <v>2.1</v>
      </c>
      <c r="B12" s="70" t="s">
        <v>465</v>
      </c>
      <c r="C12" s="185"/>
      <c r="D12" s="100">
        <f>SUM(D13:D27)</f>
        <v>0</v>
      </c>
      <c r="E12" s="190"/>
      <c r="F12" s="191"/>
      <c r="G12" s="101">
        <f>SUM(G13:G27)</f>
        <v>0</v>
      </c>
    </row>
    <row r="13" spans="1:7" x14ac:dyDescent="0.2">
      <c r="A13" s="59" t="s">
        <v>75</v>
      </c>
      <c r="B13" s="13" t="s">
        <v>461</v>
      </c>
      <c r="C13" s="196">
        <v>19.100000000000001</v>
      </c>
      <c r="D13" s="12"/>
      <c r="E13" s="142">
        <v>1</v>
      </c>
      <c r="F13" s="71"/>
      <c r="G13" s="35">
        <f>D13*F13</f>
        <v>0</v>
      </c>
    </row>
    <row r="14" spans="1:7" x14ac:dyDescent="0.2">
      <c r="A14" s="59" t="s">
        <v>76</v>
      </c>
      <c r="B14" s="12" t="s">
        <v>11</v>
      </c>
      <c r="C14" s="168">
        <v>19.2</v>
      </c>
      <c r="D14" s="12"/>
      <c r="E14" s="142">
        <v>1</v>
      </c>
      <c r="F14" s="71"/>
      <c r="G14" s="35">
        <f t="shared" ref="G14:G30" si="0">D14*F14</f>
        <v>0</v>
      </c>
    </row>
    <row r="15" spans="1:7" x14ac:dyDescent="0.2">
      <c r="A15" s="59" t="s">
        <v>77</v>
      </c>
      <c r="B15" s="13" t="s">
        <v>47</v>
      </c>
      <c r="C15" s="168">
        <v>19.2</v>
      </c>
      <c r="D15" s="12"/>
      <c r="E15" s="142">
        <v>1</v>
      </c>
      <c r="F15" s="71"/>
      <c r="G15" s="35">
        <f t="shared" si="0"/>
        <v>0</v>
      </c>
    </row>
    <row r="16" spans="1:7" ht="28.5" x14ac:dyDescent="0.2">
      <c r="A16" s="59" t="s">
        <v>78</v>
      </c>
      <c r="B16" s="4" t="s">
        <v>462</v>
      </c>
      <c r="C16" s="168">
        <v>19.3</v>
      </c>
      <c r="D16" s="12"/>
      <c r="E16" s="142">
        <v>1</v>
      </c>
      <c r="F16" s="71"/>
      <c r="G16" s="35">
        <f t="shared" si="0"/>
        <v>0</v>
      </c>
    </row>
    <row r="17" spans="1:7" ht="28.5" x14ac:dyDescent="0.2">
      <c r="A17" s="59" t="s">
        <v>79</v>
      </c>
      <c r="B17" s="4" t="s">
        <v>463</v>
      </c>
      <c r="C17" s="168">
        <v>19.3</v>
      </c>
      <c r="D17" s="12"/>
      <c r="E17" s="142">
        <v>1</v>
      </c>
      <c r="F17" s="71"/>
      <c r="G17" s="35">
        <f t="shared" si="0"/>
        <v>0</v>
      </c>
    </row>
    <row r="18" spans="1:7" ht="28.5" x14ac:dyDescent="0.2">
      <c r="A18" s="59" t="s">
        <v>80</v>
      </c>
      <c r="B18" s="37" t="s">
        <v>530</v>
      </c>
      <c r="C18" s="168">
        <v>19.399999999999999</v>
      </c>
      <c r="D18" s="12"/>
      <c r="E18" s="142">
        <v>1</v>
      </c>
      <c r="F18" s="71"/>
      <c r="G18" s="35">
        <f t="shared" si="0"/>
        <v>0</v>
      </c>
    </row>
    <row r="19" spans="1:7" ht="42.75" x14ac:dyDescent="0.2">
      <c r="A19" s="59" t="s">
        <v>81</v>
      </c>
      <c r="B19" s="4" t="s">
        <v>48</v>
      </c>
      <c r="C19" s="168">
        <v>19.399999999999999</v>
      </c>
      <c r="D19" s="12"/>
      <c r="E19" s="142">
        <v>1</v>
      </c>
      <c r="F19" s="71"/>
      <c r="G19" s="35">
        <f t="shared" si="0"/>
        <v>0</v>
      </c>
    </row>
    <row r="20" spans="1:7" ht="42.75" x14ac:dyDescent="0.2">
      <c r="A20" s="59" t="s">
        <v>82</v>
      </c>
      <c r="B20" s="50" t="s">
        <v>54</v>
      </c>
      <c r="C20" s="168">
        <v>19.399999999999999</v>
      </c>
      <c r="D20" s="12"/>
      <c r="E20" s="142">
        <v>1</v>
      </c>
      <c r="F20" s="71"/>
      <c r="G20" s="35">
        <f t="shared" si="0"/>
        <v>0</v>
      </c>
    </row>
    <row r="21" spans="1:7" ht="57" x14ac:dyDescent="0.2">
      <c r="A21" s="59" t="s">
        <v>83</v>
      </c>
      <c r="B21" s="4" t="s">
        <v>49</v>
      </c>
      <c r="C21" s="168">
        <v>19.399999999999999</v>
      </c>
      <c r="D21" s="12"/>
      <c r="E21" s="142">
        <v>1</v>
      </c>
      <c r="F21" s="71"/>
      <c r="G21" s="35">
        <f t="shared" si="0"/>
        <v>0</v>
      </c>
    </row>
    <row r="22" spans="1:7" ht="71.25" x14ac:dyDescent="0.2">
      <c r="A22" s="59" t="s">
        <v>84</v>
      </c>
      <c r="B22" s="4" t="s">
        <v>464</v>
      </c>
      <c r="C22" s="168">
        <v>19.5</v>
      </c>
      <c r="D22" s="12"/>
      <c r="E22" s="142">
        <v>1</v>
      </c>
      <c r="F22" s="71"/>
      <c r="G22" s="35">
        <f t="shared" si="0"/>
        <v>0</v>
      </c>
    </row>
    <row r="23" spans="1:7" x14ac:dyDescent="0.2">
      <c r="A23" s="59" t="s">
        <v>85</v>
      </c>
      <c r="B23" s="4" t="s">
        <v>12</v>
      </c>
      <c r="C23" s="168">
        <v>19.600000000000001</v>
      </c>
      <c r="D23" s="12"/>
      <c r="E23" s="142">
        <v>1</v>
      </c>
      <c r="F23" s="71"/>
      <c r="G23" s="35">
        <f t="shared" si="0"/>
        <v>0</v>
      </c>
    </row>
    <row r="24" spans="1:7" ht="42.75" x14ac:dyDescent="0.2">
      <c r="A24" s="59" t="s">
        <v>86</v>
      </c>
      <c r="B24" s="4" t="s">
        <v>23</v>
      </c>
      <c r="C24" s="168">
        <v>19.7</v>
      </c>
      <c r="D24" s="12"/>
      <c r="E24" s="142">
        <v>1</v>
      </c>
      <c r="F24" s="71"/>
      <c r="G24" s="35">
        <f t="shared" si="0"/>
        <v>0</v>
      </c>
    </row>
    <row r="25" spans="1:7" ht="42.75" x14ac:dyDescent="0.2">
      <c r="A25" s="59" t="s">
        <v>87</v>
      </c>
      <c r="B25" s="4" t="s">
        <v>50</v>
      </c>
      <c r="C25" s="168">
        <v>19.899999999999999</v>
      </c>
      <c r="D25" s="12"/>
      <c r="E25" s="142">
        <v>1</v>
      </c>
      <c r="F25" s="71"/>
      <c r="G25" s="35">
        <f t="shared" si="0"/>
        <v>0</v>
      </c>
    </row>
    <row r="26" spans="1:7" ht="28.5" x14ac:dyDescent="0.2">
      <c r="A26" s="59" t="s">
        <v>88</v>
      </c>
      <c r="B26" s="4" t="s">
        <v>90</v>
      </c>
      <c r="C26" s="160" t="s">
        <v>51</v>
      </c>
      <c r="D26" s="12"/>
      <c r="E26" s="142">
        <v>1</v>
      </c>
      <c r="F26" s="71"/>
      <c r="G26" s="35">
        <f t="shared" si="0"/>
        <v>0</v>
      </c>
    </row>
    <row r="27" spans="1:7" ht="42.75" x14ac:dyDescent="0.2">
      <c r="A27" s="59" t="s">
        <v>89</v>
      </c>
      <c r="B27" s="4" t="s">
        <v>91</v>
      </c>
      <c r="C27" s="160" t="s">
        <v>52</v>
      </c>
      <c r="D27" s="12"/>
      <c r="E27" s="142">
        <v>0.95</v>
      </c>
      <c r="F27" s="71"/>
      <c r="G27" s="35">
        <f t="shared" si="0"/>
        <v>0</v>
      </c>
    </row>
    <row r="28" spans="1:7" ht="28.5" x14ac:dyDescent="0.2">
      <c r="A28" s="69" t="s">
        <v>95</v>
      </c>
      <c r="B28" s="70" t="s">
        <v>99</v>
      </c>
      <c r="C28" s="160"/>
      <c r="D28" s="80">
        <f>SUM(D29:D30)</f>
        <v>0</v>
      </c>
      <c r="E28" s="192"/>
      <c r="F28" s="198"/>
      <c r="G28" s="102">
        <f>SUM(G29:G30)</f>
        <v>0</v>
      </c>
    </row>
    <row r="29" spans="1:7" x14ac:dyDescent="0.2">
      <c r="A29" s="59" t="s">
        <v>96</v>
      </c>
      <c r="B29" s="4" t="s">
        <v>13</v>
      </c>
      <c r="C29" s="168">
        <v>19.8</v>
      </c>
      <c r="D29" s="12"/>
      <c r="E29" s="142">
        <v>0.93</v>
      </c>
      <c r="F29" s="71"/>
      <c r="G29" s="35">
        <f t="shared" si="0"/>
        <v>0</v>
      </c>
    </row>
    <row r="30" spans="1:7" ht="29.25" thickBot="1" x14ac:dyDescent="0.25">
      <c r="A30" s="59" t="s">
        <v>97</v>
      </c>
      <c r="B30" s="4" t="s">
        <v>98</v>
      </c>
      <c r="C30" s="163" t="s">
        <v>53</v>
      </c>
      <c r="D30" s="12"/>
      <c r="E30" s="142">
        <v>0.88</v>
      </c>
      <c r="F30" s="71"/>
      <c r="G30" s="35">
        <f t="shared" si="0"/>
        <v>0</v>
      </c>
    </row>
    <row r="31" spans="1:7" ht="28.5" x14ac:dyDescent="0.2">
      <c r="A31" s="48">
        <v>3</v>
      </c>
      <c r="B31" s="49" t="s">
        <v>531</v>
      </c>
      <c r="C31" s="184"/>
      <c r="D31" s="78">
        <f>D32+D38</f>
        <v>0</v>
      </c>
      <c r="E31" s="188"/>
      <c r="F31" s="189"/>
      <c r="G31" s="103">
        <f>G32+G38</f>
        <v>0</v>
      </c>
    </row>
    <row r="32" spans="1:7" s="56" customFormat="1" ht="28.5" x14ac:dyDescent="0.2">
      <c r="A32" s="65">
        <v>3.1</v>
      </c>
      <c r="B32" s="14" t="s">
        <v>466</v>
      </c>
      <c r="C32" s="197"/>
      <c r="D32" s="79">
        <f>SUM(D33:D37)</f>
        <v>0</v>
      </c>
      <c r="E32" s="193"/>
      <c r="F32" s="199"/>
      <c r="G32" s="104">
        <f>SUM(G33:G37)</f>
        <v>0</v>
      </c>
    </row>
    <row r="33" spans="1:7" ht="57" x14ac:dyDescent="0.2">
      <c r="A33" s="59" t="s">
        <v>68</v>
      </c>
      <c r="B33" s="18" t="s">
        <v>55</v>
      </c>
      <c r="C33" s="168">
        <v>22.1</v>
      </c>
      <c r="D33" s="16"/>
      <c r="E33" s="142">
        <v>0.85</v>
      </c>
      <c r="F33" s="71"/>
      <c r="G33" s="35">
        <f>D33*F33</f>
        <v>0</v>
      </c>
    </row>
    <row r="34" spans="1:7" x14ac:dyDescent="0.2">
      <c r="A34" s="59" t="s">
        <v>126</v>
      </c>
      <c r="B34" s="18" t="s">
        <v>14</v>
      </c>
      <c r="C34" s="168">
        <v>22.2</v>
      </c>
      <c r="D34" s="16"/>
      <c r="E34" s="142">
        <v>0.85</v>
      </c>
      <c r="F34" s="71"/>
      <c r="G34" s="35">
        <f t="shared" ref="G34:G37" si="1">D34*F34</f>
        <v>0</v>
      </c>
    </row>
    <row r="35" spans="1:7" x14ac:dyDescent="0.2">
      <c r="A35" s="59" t="s">
        <v>69</v>
      </c>
      <c r="B35" s="18" t="s">
        <v>15</v>
      </c>
      <c r="C35" s="168">
        <v>22.3</v>
      </c>
      <c r="D35" s="16"/>
      <c r="E35" s="142">
        <v>0.85</v>
      </c>
      <c r="F35" s="71"/>
      <c r="G35" s="35">
        <f t="shared" si="1"/>
        <v>0</v>
      </c>
    </row>
    <row r="36" spans="1:7" ht="28.5" x14ac:dyDescent="0.2">
      <c r="A36" s="59" t="s">
        <v>229</v>
      </c>
      <c r="B36" s="18" t="s">
        <v>16</v>
      </c>
      <c r="C36" s="168">
        <v>22.4</v>
      </c>
      <c r="D36" s="16"/>
      <c r="E36" s="142">
        <v>0.85</v>
      </c>
      <c r="F36" s="71"/>
      <c r="G36" s="35">
        <f t="shared" si="1"/>
        <v>0</v>
      </c>
    </row>
    <row r="37" spans="1:7" ht="28.5" x14ac:dyDescent="0.2">
      <c r="A37" s="59" t="s">
        <v>230</v>
      </c>
      <c r="B37" s="4" t="s">
        <v>19</v>
      </c>
      <c r="C37" s="160" t="s">
        <v>56</v>
      </c>
      <c r="D37" s="12"/>
      <c r="E37" s="142">
        <v>0.8</v>
      </c>
      <c r="F37" s="71"/>
      <c r="G37" s="35">
        <f t="shared" si="1"/>
        <v>0</v>
      </c>
    </row>
    <row r="38" spans="1:7" s="56" customFormat="1" ht="42.75" x14ac:dyDescent="0.2">
      <c r="A38" s="65">
        <v>3.2</v>
      </c>
      <c r="B38" s="14" t="s">
        <v>471</v>
      </c>
      <c r="C38" s="197"/>
      <c r="D38" s="80">
        <f>SUM(D39:D48)</f>
        <v>0</v>
      </c>
      <c r="E38" s="137"/>
      <c r="F38" s="200"/>
      <c r="G38" s="102">
        <f>SUM(G39:G48)</f>
        <v>0</v>
      </c>
    </row>
    <row r="39" spans="1:7" ht="42.75" x14ac:dyDescent="0.2">
      <c r="A39" s="59" t="s">
        <v>70</v>
      </c>
      <c r="B39" s="74" t="s">
        <v>105</v>
      </c>
      <c r="C39" s="160" t="s">
        <v>57</v>
      </c>
      <c r="D39" s="16"/>
      <c r="E39" s="142">
        <v>0.75</v>
      </c>
      <c r="F39" s="71"/>
      <c r="G39" s="35">
        <f>D39*F39</f>
        <v>0</v>
      </c>
    </row>
    <row r="40" spans="1:7" ht="28.5" x14ac:dyDescent="0.2">
      <c r="A40" s="59" t="s">
        <v>71</v>
      </c>
      <c r="B40" s="74" t="s">
        <v>106</v>
      </c>
      <c r="C40" s="160" t="s">
        <v>58</v>
      </c>
      <c r="D40" s="16"/>
      <c r="E40" s="142">
        <v>0.65</v>
      </c>
      <c r="F40" s="71"/>
      <c r="G40" s="35">
        <f t="shared" ref="G40:G48" si="2">D40*F40</f>
        <v>0</v>
      </c>
    </row>
    <row r="41" spans="1:7" x14ac:dyDescent="0.2">
      <c r="A41" s="59" t="s">
        <v>72</v>
      </c>
      <c r="B41" s="23" t="s">
        <v>14</v>
      </c>
      <c r="C41" s="168">
        <v>23.2</v>
      </c>
      <c r="D41" s="16"/>
      <c r="E41" s="142">
        <v>0.7</v>
      </c>
      <c r="F41" s="71"/>
      <c r="G41" s="35">
        <f t="shared" si="2"/>
        <v>0</v>
      </c>
    </row>
    <row r="42" spans="1:7" x14ac:dyDescent="0.2">
      <c r="A42" s="59" t="s">
        <v>293</v>
      </c>
      <c r="B42" s="18" t="s">
        <v>17</v>
      </c>
      <c r="C42" s="168">
        <v>23.3</v>
      </c>
      <c r="D42" s="16"/>
      <c r="E42" s="142">
        <v>0.5</v>
      </c>
      <c r="F42" s="71"/>
      <c r="G42" s="35">
        <f t="shared" si="2"/>
        <v>0</v>
      </c>
    </row>
    <row r="43" spans="1:7" x14ac:dyDescent="0.2">
      <c r="A43" s="59" t="s">
        <v>294</v>
      </c>
      <c r="B43" s="18" t="s">
        <v>18</v>
      </c>
      <c r="C43" s="168">
        <v>23.4</v>
      </c>
      <c r="D43" s="16"/>
      <c r="E43" s="142">
        <v>0.5</v>
      </c>
      <c r="F43" s="71"/>
      <c r="G43" s="35">
        <f t="shared" si="2"/>
        <v>0</v>
      </c>
    </row>
    <row r="44" spans="1:7" x14ac:dyDescent="0.2">
      <c r="A44" s="59" t="s">
        <v>396</v>
      </c>
      <c r="B44" s="18" t="s">
        <v>472</v>
      </c>
      <c r="C44" s="168">
        <v>23.5</v>
      </c>
      <c r="D44" s="16"/>
      <c r="E44" s="142">
        <v>1</v>
      </c>
      <c r="F44" s="71"/>
      <c r="G44" s="35">
        <f t="shared" si="2"/>
        <v>0</v>
      </c>
    </row>
    <row r="45" spans="1:7" ht="42.75" x14ac:dyDescent="0.2">
      <c r="A45" s="51" t="s">
        <v>467</v>
      </c>
      <c r="B45" s="75" t="s">
        <v>110</v>
      </c>
      <c r="C45" s="160" t="s">
        <v>59</v>
      </c>
      <c r="D45" s="24"/>
      <c r="E45" s="194">
        <v>0.7</v>
      </c>
      <c r="F45" s="73"/>
      <c r="G45" s="35">
        <f t="shared" si="2"/>
        <v>0</v>
      </c>
    </row>
    <row r="46" spans="1:7" ht="28.5" x14ac:dyDescent="0.2">
      <c r="A46" s="51" t="s">
        <v>468</v>
      </c>
      <c r="B46" s="76" t="s">
        <v>111</v>
      </c>
      <c r="C46" s="160" t="s">
        <v>60</v>
      </c>
      <c r="D46" s="24"/>
      <c r="E46" s="194">
        <v>0.65</v>
      </c>
      <c r="F46" s="73"/>
      <c r="G46" s="35">
        <f t="shared" si="2"/>
        <v>0</v>
      </c>
    </row>
    <row r="47" spans="1:7" ht="42.75" x14ac:dyDescent="0.2">
      <c r="A47" s="51" t="s">
        <v>469</v>
      </c>
      <c r="B47" s="77" t="s">
        <v>112</v>
      </c>
      <c r="C47" s="160" t="s">
        <v>61</v>
      </c>
      <c r="D47" s="24"/>
      <c r="E47" s="194">
        <v>0.6</v>
      </c>
      <c r="F47" s="73"/>
      <c r="G47" s="35">
        <f t="shared" si="2"/>
        <v>0</v>
      </c>
    </row>
    <row r="48" spans="1:7" ht="29.25" thickBot="1" x14ac:dyDescent="0.25">
      <c r="A48" s="51" t="s">
        <v>470</v>
      </c>
      <c r="B48" s="77" t="s">
        <v>113</v>
      </c>
      <c r="C48" s="163" t="s">
        <v>62</v>
      </c>
      <c r="D48" s="24"/>
      <c r="E48" s="194">
        <v>0.45</v>
      </c>
      <c r="F48" s="73"/>
      <c r="G48" s="116">
        <f t="shared" si="2"/>
        <v>0</v>
      </c>
    </row>
    <row r="49" spans="1:7" x14ac:dyDescent="0.2">
      <c r="A49" s="302" t="s">
        <v>473</v>
      </c>
      <c r="B49" s="303"/>
      <c r="C49" s="304"/>
      <c r="D49" s="305"/>
      <c r="E49" s="306"/>
      <c r="F49" s="306"/>
      <c r="G49" s="307"/>
    </row>
    <row r="50" spans="1:7" ht="28.5" x14ac:dyDescent="0.2">
      <c r="A50" s="59" t="s">
        <v>304</v>
      </c>
      <c r="B50" s="75" t="s">
        <v>476</v>
      </c>
      <c r="C50" s="160">
        <v>19.5</v>
      </c>
      <c r="D50" s="12"/>
      <c r="E50" s="301"/>
      <c r="F50" s="301"/>
      <c r="G50" s="308"/>
    </row>
    <row r="51" spans="1:7" ht="28.5" x14ac:dyDescent="0.2">
      <c r="A51" s="59" t="s">
        <v>474</v>
      </c>
      <c r="B51" s="75" t="s">
        <v>477</v>
      </c>
      <c r="C51" s="160">
        <v>17</v>
      </c>
      <c r="D51" s="12"/>
      <c r="E51" s="301"/>
      <c r="F51" s="301"/>
      <c r="G51" s="308"/>
    </row>
    <row r="52" spans="1:7" ht="29.25" thickBot="1" x14ac:dyDescent="0.25">
      <c r="A52" s="55" t="s">
        <v>475</v>
      </c>
      <c r="B52" s="105" t="s">
        <v>478</v>
      </c>
      <c r="C52" s="162">
        <v>18</v>
      </c>
      <c r="D52" s="20"/>
      <c r="E52" s="195"/>
      <c r="F52" s="195"/>
      <c r="G52" s="309"/>
    </row>
    <row r="53" spans="1:7" ht="33" customHeight="1" x14ac:dyDescent="0.2">
      <c r="A53" s="341" t="s">
        <v>510</v>
      </c>
      <c r="B53" s="341"/>
      <c r="C53" s="341"/>
      <c r="D53" s="341"/>
      <c r="E53" s="341"/>
      <c r="F53" s="341"/>
      <c r="G53" s="341"/>
    </row>
    <row r="54" spans="1:7" x14ac:dyDescent="0.2">
      <c r="B54" s="260"/>
      <c r="C54" s="260"/>
      <c r="D54" s="260"/>
      <c r="E54" s="260"/>
      <c r="F54" s="260"/>
      <c r="G54" s="260"/>
    </row>
    <row r="55" spans="1:7" x14ac:dyDescent="0.2">
      <c r="A55" s="1" t="s">
        <v>309</v>
      </c>
      <c r="B55" s="260"/>
      <c r="C55" s="260"/>
      <c r="D55" s="260"/>
      <c r="E55" s="260"/>
      <c r="F55" s="260"/>
      <c r="G55" s="260"/>
    </row>
    <row r="56" spans="1:7" x14ac:dyDescent="0.2">
      <c r="A56" s="245"/>
      <c r="B56" s="1" t="s">
        <v>307</v>
      </c>
    </row>
    <row r="57" spans="1:7" x14ac:dyDescent="0.2">
      <c r="A57" s="34"/>
      <c r="B57" s="1" t="s">
        <v>308</v>
      </c>
    </row>
  </sheetData>
  <mergeCells count="4">
    <mergeCell ref="A5:G5"/>
    <mergeCell ref="A3:G3"/>
    <mergeCell ref="A4:G4"/>
    <mergeCell ref="A53:G53"/>
  </mergeCells>
  <pageMargins left="0" right="0" top="0.78740157480314965" bottom="0.59055118110236227" header="0.31496062992125984" footer="0.31496062992125984"/>
  <pageSetup paperSize="9" scale="60" fitToHeight="2" orientation="portrait" r:id="rId1"/>
  <headerFooter alignWithMargins="0">
    <oddHeader>&amp;L&amp;"тахома,Regular"&amp;10Банка/Штедилница________________________________&amp;R&amp;"Tahoma,Regular"&amp;10Образец ВКЛА</oddHeader>
  </headerFooter>
  <ignoredErrors>
    <ignoredError sqref="G28 G38" formula="1"/>
    <ignoredError sqref="A13:A17 A29:A30 A18:A27 A33:A48" twoDigitTextYear="1"/>
    <ignoredError sqref="A28" twoDigitTextYear="1" numberStoredAsText="1"/>
    <ignoredError sqref="A50:A5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60"/>
  <sheetViews>
    <sheetView topLeftCell="A83" zoomScaleNormal="100" workbookViewId="0">
      <selection activeCell="C92" sqref="C92:C99"/>
    </sheetView>
  </sheetViews>
  <sheetFormatPr defaultRowHeight="14.25" x14ac:dyDescent="0.2"/>
  <cols>
    <col min="1" max="1" width="8.7109375" style="1" customWidth="1"/>
    <col min="2" max="2" width="68.42578125" style="1" customWidth="1"/>
    <col min="3" max="3" width="14.5703125" style="1" customWidth="1"/>
    <col min="4" max="4" width="17.42578125" style="1" customWidth="1"/>
    <col min="5" max="5" width="22.140625" style="1" customWidth="1"/>
    <col min="6" max="6" width="20" style="1" customWidth="1"/>
    <col min="7" max="7" width="14.5703125" style="1" customWidth="1"/>
    <col min="8" max="8" width="14.42578125" style="1" customWidth="1"/>
    <col min="9" max="9" width="13" style="1" customWidth="1"/>
    <col min="10" max="16384" width="9.140625" style="1"/>
  </cols>
  <sheetData>
    <row r="1" spans="1:9" ht="15" thickBot="1" x14ac:dyDescent="0.25"/>
    <row r="2" spans="1:9" ht="15" thickBot="1" x14ac:dyDescent="0.25">
      <c r="A2" s="294"/>
      <c r="H2" s="11" t="s">
        <v>7</v>
      </c>
      <c r="I2" s="10"/>
    </row>
    <row r="3" spans="1:9" x14ac:dyDescent="0.2">
      <c r="A3" s="337" t="s">
        <v>0</v>
      </c>
      <c r="B3" s="337"/>
      <c r="C3" s="337"/>
      <c r="D3" s="337"/>
      <c r="E3" s="337"/>
      <c r="F3" s="337"/>
      <c r="G3" s="337"/>
      <c r="H3" s="337"/>
      <c r="I3" s="337"/>
    </row>
    <row r="4" spans="1:9" x14ac:dyDescent="0.2">
      <c r="A4" s="337" t="s">
        <v>458</v>
      </c>
      <c r="B4" s="337"/>
      <c r="C4" s="337"/>
      <c r="D4" s="337"/>
      <c r="E4" s="337"/>
      <c r="F4" s="337"/>
      <c r="G4" s="337"/>
      <c r="H4" s="337"/>
      <c r="I4" s="337"/>
    </row>
    <row r="5" spans="1:9" x14ac:dyDescent="0.2">
      <c r="A5" s="338" t="s">
        <v>1</v>
      </c>
      <c r="B5" s="338"/>
      <c r="C5" s="338"/>
      <c r="D5" s="338"/>
      <c r="E5" s="338"/>
      <c r="F5" s="338"/>
      <c r="G5" s="338"/>
      <c r="H5" s="338"/>
      <c r="I5" s="338"/>
    </row>
    <row r="6" spans="1:9" x14ac:dyDescent="0.2">
      <c r="A6" s="8"/>
      <c r="B6" s="8"/>
      <c r="C6" s="19"/>
      <c r="D6" s="8"/>
      <c r="E6" s="19"/>
      <c r="F6" s="36"/>
      <c r="G6" s="8"/>
      <c r="H6" s="8"/>
      <c r="I6" s="8"/>
    </row>
    <row r="7" spans="1:9" ht="15" thickBot="1" x14ac:dyDescent="0.25">
      <c r="I7" s="9" t="s">
        <v>2</v>
      </c>
    </row>
    <row r="8" spans="1:9" ht="86.25" thickBot="1" x14ac:dyDescent="0.25">
      <c r="A8" s="81" t="s">
        <v>3</v>
      </c>
      <c r="B8" s="82" t="s">
        <v>9</v>
      </c>
      <c r="C8" s="83" t="s">
        <v>28</v>
      </c>
      <c r="D8" s="83" t="s">
        <v>29</v>
      </c>
      <c r="E8" s="83" t="s">
        <v>398</v>
      </c>
      <c r="F8" s="83" t="s">
        <v>388</v>
      </c>
      <c r="G8" s="83" t="s">
        <v>42</v>
      </c>
      <c r="H8" s="83" t="s">
        <v>43</v>
      </c>
      <c r="I8" s="38" t="s">
        <v>30</v>
      </c>
    </row>
    <row r="9" spans="1:9" ht="15" thickBot="1" x14ac:dyDescent="0.25">
      <c r="A9" s="201">
        <v>1</v>
      </c>
      <c r="B9" s="202">
        <v>2</v>
      </c>
      <c r="C9" s="202">
        <v>3</v>
      </c>
      <c r="D9" s="202">
        <v>4</v>
      </c>
      <c r="E9" s="202">
        <v>5</v>
      </c>
      <c r="F9" s="202">
        <v>6</v>
      </c>
      <c r="G9" s="202">
        <v>7</v>
      </c>
      <c r="H9" s="202">
        <v>8</v>
      </c>
      <c r="I9" s="203" t="s">
        <v>121</v>
      </c>
    </row>
    <row r="10" spans="1:9" s="3" customFormat="1" ht="15" thickBot="1" x14ac:dyDescent="0.25">
      <c r="A10" s="92">
        <v>1</v>
      </c>
      <c r="B10" s="93" t="s">
        <v>305</v>
      </c>
      <c r="C10" s="212"/>
      <c r="D10" s="84">
        <f>D11+D74+D100</f>
        <v>0</v>
      </c>
      <c r="E10" s="204"/>
      <c r="F10" s="204"/>
      <c r="G10" s="204"/>
      <c r="H10" s="204"/>
      <c r="I10" s="94">
        <f>I11+I74+I100</f>
        <v>0</v>
      </c>
    </row>
    <row r="11" spans="1:9" ht="29.25" thickBot="1" x14ac:dyDescent="0.25">
      <c r="A11" s="85">
        <v>2</v>
      </c>
      <c r="B11" s="86" t="s">
        <v>306</v>
      </c>
      <c r="C11" s="184"/>
      <c r="D11" s="89">
        <f>D12+D19+D23+D28+D48+D64</f>
        <v>0</v>
      </c>
      <c r="E11" s="205"/>
      <c r="F11" s="205"/>
      <c r="G11" s="205"/>
      <c r="H11" s="205"/>
      <c r="I11" s="91">
        <f>I12+I19+I23+I28+I48+I64</f>
        <v>0</v>
      </c>
    </row>
    <row r="12" spans="1:9" x14ac:dyDescent="0.2">
      <c r="A12" s="234">
        <v>2.1</v>
      </c>
      <c r="B12" s="230" t="s">
        <v>532</v>
      </c>
      <c r="C12" s="185"/>
      <c r="D12" s="231">
        <f>SUM(D13:D18)</f>
        <v>0</v>
      </c>
      <c r="E12" s="232"/>
      <c r="F12" s="232"/>
      <c r="G12" s="232"/>
      <c r="H12" s="235"/>
      <c r="I12" s="233">
        <f>SUM(I13:I18)</f>
        <v>0</v>
      </c>
    </row>
    <row r="13" spans="1:9" s="56" customFormat="1" x14ac:dyDescent="0.2">
      <c r="A13" s="59" t="s">
        <v>75</v>
      </c>
      <c r="B13" s="60" t="s">
        <v>114</v>
      </c>
      <c r="C13" s="213">
        <v>30</v>
      </c>
      <c r="D13" s="107"/>
      <c r="E13" s="137"/>
      <c r="F13" s="137"/>
      <c r="G13" s="138">
        <v>0.05</v>
      </c>
      <c r="H13" s="107"/>
      <c r="I13" s="120">
        <f t="shared" ref="I13:I18" si="0">D13*H13</f>
        <v>0</v>
      </c>
    </row>
    <row r="14" spans="1:9" ht="28.5" x14ac:dyDescent="0.2">
      <c r="A14" s="59" t="s">
        <v>76</v>
      </c>
      <c r="B14" s="75" t="s">
        <v>249</v>
      </c>
      <c r="C14" s="214" t="s">
        <v>115</v>
      </c>
      <c r="D14" s="33"/>
      <c r="E14" s="141"/>
      <c r="F14" s="141"/>
      <c r="G14" s="224" t="s">
        <v>31</v>
      </c>
      <c r="H14" s="12"/>
      <c r="I14" s="35">
        <f t="shared" si="0"/>
        <v>0</v>
      </c>
    </row>
    <row r="15" spans="1:9" ht="28.5" x14ac:dyDescent="0.2">
      <c r="A15" s="59" t="s">
        <v>77</v>
      </c>
      <c r="B15" s="75" t="s">
        <v>250</v>
      </c>
      <c r="C15" s="214" t="s">
        <v>116</v>
      </c>
      <c r="D15" s="33"/>
      <c r="E15" s="141"/>
      <c r="F15" s="141"/>
      <c r="G15" s="224" t="s">
        <v>32</v>
      </c>
      <c r="H15" s="12"/>
      <c r="I15" s="35">
        <f t="shared" si="0"/>
        <v>0</v>
      </c>
    </row>
    <row r="16" spans="1:9" s="56" customFormat="1" ht="28.5" x14ac:dyDescent="0.2">
      <c r="A16" s="59" t="s">
        <v>78</v>
      </c>
      <c r="B16" s="60" t="s">
        <v>117</v>
      </c>
      <c r="C16" s="213" t="s">
        <v>118</v>
      </c>
      <c r="D16" s="123"/>
      <c r="E16" s="206"/>
      <c r="F16" s="206"/>
      <c r="G16" s="138">
        <v>1</v>
      </c>
      <c r="H16" s="236"/>
      <c r="I16" s="120">
        <f t="shared" si="0"/>
        <v>0</v>
      </c>
    </row>
    <row r="17" spans="1:9" s="56" customFormat="1" ht="28.5" x14ac:dyDescent="0.2">
      <c r="A17" s="59" t="s">
        <v>79</v>
      </c>
      <c r="B17" s="237" t="s">
        <v>119</v>
      </c>
      <c r="C17" s="213">
        <v>33</v>
      </c>
      <c r="D17" s="123"/>
      <c r="E17" s="206"/>
      <c r="F17" s="206"/>
      <c r="G17" s="224"/>
      <c r="H17" s="236"/>
      <c r="I17" s="120">
        <f t="shared" si="0"/>
        <v>0</v>
      </c>
    </row>
    <row r="18" spans="1:9" s="56" customFormat="1" ht="15" thickBot="1" x14ac:dyDescent="0.25">
      <c r="A18" s="59" t="s">
        <v>80</v>
      </c>
      <c r="B18" s="238" t="s">
        <v>120</v>
      </c>
      <c r="C18" s="215">
        <v>31</v>
      </c>
      <c r="D18" s="239"/>
      <c r="E18" s="228"/>
      <c r="F18" s="228"/>
      <c r="G18" s="147">
        <v>0.1</v>
      </c>
      <c r="H18" s="240"/>
      <c r="I18" s="167">
        <f t="shared" si="0"/>
        <v>0</v>
      </c>
    </row>
    <row r="19" spans="1:9" x14ac:dyDescent="0.2">
      <c r="A19" s="88">
        <v>2.2000000000000002</v>
      </c>
      <c r="B19" s="86" t="s">
        <v>254</v>
      </c>
      <c r="C19" s="216"/>
      <c r="D19" s="89">
        <f>D20+D21+D22</f>
        <v>0</v>
      </c>
      <c r="E19" s="135"/>
      <c r="F19" s="135"/>
      <c r="G19" s="225"/>
      <c r="H19" s="89"/>
      <c r="I19" s="91">
        <f>I20+I21+I22</f>
        <v>0</v>
      </c>
    </row>
    <row r="20" spans="1:9" ht="42.75" x14ac:dyDescent="0.2">
      <c r="A20" s="59" t="s">
        <v>96</v>
      </c>
      <c r="B20" s="4" t="s">
        <v>252</v>
      </c>
      <c r="C20" s="217" t="s">
        <v>124</v>
      </c>
      <c r="D20" s="33"/>
      <c r="E20" s="141"/>
      <c r="F20" s="141"/>
      <c r="G20" s="138">
        <v>0.25</v>
      </c>
      <c r="H20" s="12"/>
      <c r="I20" s="35">
        <f>D20*H20</f>
        <v>0</v>
      </c>
    </row>
    <row r="21" spans="1:9" ht="42.75" x14ac:dyDescent="0.2">
      <c r="A21" s="59" t="s">
        <v>97</v>
      </c>
      <c r="B21" s="4" t="s">
        <v>253</v>
      </c>
      <c r="C21" s="217" t="s">
        <v>125</v>
      </c>
      <c r="D21" s="33"/>
      <c r="E21" s="141"/>
      <c r="F21" s="141"/>
      <c r="G21" s="138">
        <v>0.05</v>
      </c>
      <c r="H21" s="12"/>
      <c r="I21" s="35">
        <f>D21*H21</f>
        <v>0</v>
      </c>
    </row>
    <row r="22" spans="1:9" s="56" customFormat="1" ht="29.25" thickBot="1" x14ac:dyDescent="0.25">
      <c r="A22" s="59" t="s">
        <v>251</v>
      </c>
      <c r="B22" s="238" t="s">
        <v>122</v>
      </c>
      <c r="C22" s="218" t="s">
        <v>123</v>
      </c>
      <c r="D22" s="110"/>
      <c r="E22" s="145"/>
      <c r="F22" s="145"/>
      <c r="G22" s="147">
        <v>0.25</v>
      </c>
      <c r="H22" s="112"/>
      <c r="I22" s="102">
        <f>D22*H22</f>
        <v>0</v>
      </c>
    </row>
    <row r="23" spans="1:9" s="56" customFormat="1" x14ac:dyDescent="0.2">
      <c r="A23" s="88">
        <v>2.2999999999999998</v>
      </c>
      <c r="B23" s="90" t="s">
        <v>257</v>
      </c>
      <c r="C23" s="216"/>
      <c r="D23" s="89">
        <f>D24+D25+D26+D27</f>
        <v>0</v>
      </c>
      <c r="E23" s="135"/>
      <c r="F23" s="135"/>
      <c r="G23" s="225"/>
      <c r="H23" s="135"/>
      <c r="I23" s="91">
        <f>I24+I25+I26+I27</f>
        <v>0</v>
      </c>
    </row>
    <row r="24" spans="1:9" s="121" customFormat="1" ht="28.5" x14ac:dyDescent="0.2">
      <c r="A24" s="59" t="s">
        <v>204</v>
      </c>
      <c r="B24" s="60" t="s">
        <v>127</v>
      </c>
      <c r="C24" s="217" t="s">
        <v>129</v>
      </c>
      <c r="D24" s="236"/>
      <c r="E24" s="206"/>
      <c r="F24" s="206"/>
      <c r="G24" s="138">
        <v>1</v>
      </c>
      <c r="H24" s="236"/>
      <c r="I24" s="120">
        <f>D24*H24</f>
        <v>0</v>
      </c>
    </row>
    <row r="25" spans="1:9" s="121" customFormat="1" ht="42.75" x14ac:dyDescent="0.2">
      <c r="A25" s="59" t="s">
        <v>205</v>
      </c>
      <c r="B25" s="60" t="s">
        <v>255</v>
      </c>
      <c r="C25" s="217" t="s">
        <v>130</v>
      </c>
      <c r="D25" s="236"/>
      <c r="E25" s="206"/>
      <c r="F25" s="206"/>
      <c r="G25" s="138">
        <v>0.4</v>
      </c>
      <c r="H25" s="236"/>
      <c r="I25" s="120">
        <f>D25*H25</f>
        <v>0</v>
      </c>
    </row>
    <row r="26" spans="1:9" s="121" customFormat="1" ht="42.75" x14ac:dyDescent="0.2">
      <c r="A26" s="59" t="s">
        <v>206</v>
      </c>
      <c r="B26" s="60" t="s">
        <v>256</v>
      </c>
      <c r="C26" s="217" t="s">
        <v>131</v>
      </c>
      <c r="D26" s="236"/>
      <c r="E26" s="206"/>
      <c r="F26" s="206"/>
      <c r="G26" s="138">
        <v>0.2</v>
      </c>
      <c r="H26" s="236"/>
      <c r="I26" s="120">
        <f>D26*H26</f>
        <v>0</v>
      </c>
    </row>
    <row r="27" spans="1:9" s="121" customFormat="1" ht="15" thickBot="1" x14ac:dyDescent="0.25">
      <c r="A27" s="59" t="s">
        <v>208</v>
      </c>
      <c r="B27" s="240" t="s">
        <v>128</v>
      </c>
      <c r="C27" s="219"/>
      <c r="D27" s="240"/>
      <c r="E27" s="228"/>
      <c r="F27" s="228"/>
      <c r="G27" s="147">
        <v>1</v>
      </c>
      <c r="H27" s="240"/>
      <c r="I27" s="167">
        <f>D27*H27</f>
        <v>0</v>
      </c>
    </row>
    <row r="28" spans="1:9" s="56" customFormat="1" x14ac:dyDescent="0.2">
      <c r="A28" s="88">
        <v>2.4</v>
      </c>
      <c r="B28" s="89" t="s">
        <v>277</v>
      </c>
      <c r="C28" s="211"/>
      <c r="D28" s="89">
        <f>D29+D38</f>
        <v>0</v>
      </c>
      <c r="E28" s="135"/>
      <c r="F28" s="135"/>
      <c r="G28" s="225"/>
      <c r="H28" s="135"/>
      <c r="I28" s="91">
        <f>I29+I38</f>
        <v>0</v>
      </c>
    </row>
    <row r="29" spans="1:9" s="121" customFormat="1" ht="42.75" x14ac:dyDescent="0.2">
      <c r="A29" s="122" t="s">
        <v>258</v>
      </c>
      <c r="B29" s="60" t="s">
        <v>534</v>
      </c>
      <c r="C29" s="213"/>
      <c r="D29" s="64">
        <f>SUM(D30:D37)</f>
        <v>0</v>
      </c>
      <c r="E29" s="206"/>
      <c r="F29" s="206"/>
      <c r="G29" s="224"/>
      <c r="H29" s="206"/>
      <c r="I29" s="120">
        <f>SUM(I30:I37)</f>
        <v>0</v>
      </c>
    </row>
    <row r="30" spans="1:9" ht="28.5" x14ac:dyDescent="0.2">
      <c r="A30" s="59" t="s">
        <v>259</v>
      </c>
      <c r="B30" s="4" t="s">
        <v>158</v>
      </c>
      <c r="C30" s="221" t="s">
        <v>152</v>
      </c>
      <c r="D30" s="12"/>
      <c r="E30" s="141"/>
      <c r="F30" s="141"/>
      <c r="G30" s="138">
        <v>0.05</v>
      </c>
      <c r="H30" s="12"/>
      <c r="I30" s="35">
        <f t="shared" ref="I30:I47" si="1">D30*H30</f>
        <v>0</v>
      </c>
    </row>
    <row r="31" spans="1:9" ht="28.5" x14ac:dyDescent="0.2">
      <c r="A31" s="59" t="s">
        <v>260</v>
      </c>
      <c r="B31" s="4" t="s">
        <v>139</v>
      </c>
      <c r="C31" s="221" t="s">
        <v>153</v>
      </c>
      <c r="D31" s="12"/>
      <c r="E31" s="141"/>
      <c r="F31" s="141"/>
      <c r="G31" s="138">
        <v>0.1</v>
      </c>
      <c r="H31" s="12"/>
      <c r="I31" s="35">
        <f t="shared" si="1"/>
        <v>0</v>
      </c>
    </row>
    <row r="32" spans="1:9" ht="28.5" x14ac:dyDescent="0.2">
      <c r="A32" s="59" t="s">
        <v>261</v>
      </c>
      <c r="B32" s="4" t="s">
        <v>140</v>
      </c>
      <c r="C32" s="221" t="s">
        <v>155</v>
      </c>
      <c r="D32" s="12"/>
      <c r="E32" s="141"/>
      <c r="F32" s="141"/>
      <c r="G32" s="138">
        <v>0.1</v>
      </c>
      <c r="H32" s="12"/>
      <c r="I32" s="35">
        <f t="shared" si="1"/>
        <v>0</v>
      </c>
    </row>
    <row r="33" spans="1:9" ht="28.5" x14ac:dyDescent="0.2">
      <c r="A33" s="59" t="s">
        <v>262</v>
      </c>
      <c r="B33" s="4" t="s">
        <v>159</v>
      </c>
      <c r="C33" s="221" t="s">
        <v>162</v>
      </c>
      <c r="D33" s="12"/>
      <c r="E33" s="141"/>
      <c r="F33" s="141"/>
      <c r="G33" s="138">
        <v>0.05</v>
      </c>
      <c r="H33" s="12"/>
      <c r="I33" s="35">
        <f t="shared" si="1"/>
        <v>0</v>
      </c>
    </row>
    <row r="34" spans="1:9" ht="28.5" x14ac:dyDescent="0.2">
      <c r="A34" s="59" t="s">
        <v>263</v>
      </c>
      <c r="B34" s="4" t="s">
        <v>160</v>
      </c>
      <c r="C34" s="221" t="s">
        <v>162</v>
      </c>
      <c r="D34" s="12"/>
      <c r="E34" s="141"/>
      <c r="F34" s="141"/>
      <c r="G34" s="138">
        <v>0.1</v>
      </c>
      <c r="H34" s="12"/>
      <c r="I34" s="35">
        <f t="shared" si="1"/>
        <v>0</v>
      </c>
    </row>
    <row r="35" spans="1:9" ht="28.5" x14ac:dyDescent="0.2">
      <c r="A35" s="59" t="s">
        <v>264</v>
      </c>
      <c r="B35" s="4" t="s">
        <v>161</v>
      </c>
      <c r="C35" s="221" t="s">
        <v>156</v>
      </c>
      <c r="D35" s="12"/>
      <c r="E35" s="141"/>
      <c r="F35" s="141"/>
      <c r="G35" s="138">
        <v>0.4</v>
      </c>
      <c r="H35" s="12"/>
      <c r="I35" s="35">
        <f t="shared" si="1"/>
        <v>0</v>
      </c>
    </row>
    <row r="36" spans="1:9" ht="28.5" x14ac:dyDescent="0.2">
      <c r="A36" s="59" t="s">
        <v>265</v>
      </c>
      <c r="B36" s="114" t="s">
        <v>157</v>
      </c>
      <c r="C36" s="221" t="s">
        <v>154</v>
      </c>
      <c r="D36" s="12"/>
      <c r="E36" s="141"/>
      <c r="F36" s="141"/>
      <c r="G36" s="138">
        <v>0.4</v>
      </c>
      <c r="H36" s="12"/>
      <c r="I36" s="35">
        <f t="shared" si="1"/>
        <v>0</v>
      </c>
    </row>
    <row r="37" spans="1:9" ht="28.5" x14ac:dyDescent="0.2">
      <c r="A37" s="59" t="s">
        <v>533</v>
      </c>
      <c r="B37" s="4" t="s">
        <v>163</v>
      </c>
      <c r="C37" s="221" t="s">
        <v>167</v>
      </c>
      <c r="D37" s="12"/>
      <c r="E37" s="141"/>
      <c r="F37" s="141"/>
      <c r="G37" s="138">
        <v>1</v>
      </c>
      <c r="H37" s="12"/>
      <c r="I37" s="35">
        <f t="shared" si="1"/>
        <v>0</v>
      </c>
    </row>
    <row r="38" spans="1:9" s="121" customFormat="1" ht="42.75" x14ac:dyDescent="0.2">
      <c r="A38" s="122" t="s">
        <v>266</v>
      </c>
      <c r="B38" s="60" t="s">
        <v>276</v>
      </c>
      <c r="C38" s="213"/>
      <c r="D38" s="64">
        <f>SUM(D39:D47)</f>
        <v>0</v>
      </c>
      <c r="E38" s="206"/>
      <c r="F38" s="206"/>
      <c r="G38" s="224"/>
      <c r="H38" s="206"/>
      <c r="I38" s="120">
        <f>SUM(I39:I47)</f>
        <v>0</v>
      </c>
    </row>
    <row r="39" spans="1:9" ht="28.5" x14ac:dyDescent="0.2">
      <c r="A39" s="59" t="s">
        <v>267</v>
      </c>
      <c r="B39" s="4" t="s">
        <v>164</v>
      </c>
      <c r="C39" s="221" t="s">
        <v>152</v>
      </c>
      <c r="D39" s="12"/>
      <c r="E39" s="141"/>
      <c r="F39" s="141"/>
      <c r="G39" s="138">
        <v>0.05</v>
      </c>
      <c r="H39" s="12"/>
      <c r="I39" s="35">
        <f t="shared" si="1"/>
        <v>0</v>
      </c>
    </row>
    <row r="40" spans="1:9" ht="28.5" x14ac:dyDescent="0.2">
      <c r="A40" s="59" t="s">
        <v>268</v>
      </c>
      <c r="B40" s="4" t="s">
        <v>139</v>
      </c>
      <c r="C40" s="221" t="s">
        <v>165</v>
      </c>
      <c r="D40" s="12"/>
      <c r="E40" s="141"/>
      <c r="F40" s="141"/>
      <c r="G40" s="138">
        <v>0.3</v>
      </c>
      <c r="H40" s="12"/>
      <c r="I40" s="35">
        <f t="shared" si="1"/>
        <v>0</v>
      </c>
    </row>
    <row r="41" spans="1:9" ht="28.5" x14ac:dyDescent="0.2">
      <c r="A41" s="59" t="s">
        <v>269</v>
      </c>
      <c r="B41" s="4" t="s">
        <v>140</v>
      </c>
      <c r="C41" s="221" t="s">
        <v>165</v>
      </c>
      <c r="D41" s="12"/>
      <c r="E41" s="141"/>
      <c r="F41" s="141"/>
      <c r="G41" s="138">
        <v>0.3</v>
      </c>
      <c r="H41" s="12"/>
      <c r="I41" s="35">
        <f t="shared" si="1"/>
        <v>0</v>
      </c>
    </row>
    <row r="42" spans="1:9" ht="28.5" x14ac:dyDescent="0.2">
      <c r="A42" s="59" t="s">
        <v>270</v>
      </c>
      <c r="B42" s="4" t="s">
        <v>141</v>
      </c>
      <c r="C42" s="221" t="s">
        <v>166</v>
      </c>
      <c r="D42" s="12"/>
      <c r="E42" s="141"/>
      <c r="F42" s="141"/>
      <c r="G42" s="138">
        <v>0.1</v>
      </c>
      <c r="H42" s="12"/>
      <c r="I42" s="35">
        <f t="shared" si="1"/>
        <v>0</v>
      </c>
    </row>
    <row r="43" spans="1:9" ht="28.5" x14ac:dyDescent="0.2">
      <c r="A43" s="59" t="s">
        <v>271</v>
      </c>
      <c r="B43" s="4" t="s">
        <v>159</v>
      </c>
      <c r="C43" s="221" t="s">
        <v>162</v>
      </c>
      <c r="D43" s="12"/>
      <c r="E43" s="141"/>
      <c r="F43" s="141"/>
      <c r="G43" s="138">
        <v>0.05</v>
      </c>
      <c r="H43" s="12"/>
      <c r="I43" s="35">
        <f t="shared" si="1"/>
        <v>0</v>
      </c>
    </row>
    <row r="44" spans="1:9" ht="28.5" x14ac:dyDescent="0.2">
      <c r="A44" s="59" t="s">
        <v>272</v>
      </c>
      <c r="B44" s="4" t="s">
        <v>160</v>
      </c>
      <c r="C44" s="221" t="s">
        <v>162</v>
      </c>
      <c r="D44" s="12"/>
      <c r="E44" s="141"/>
      <c r="F44" s="141"/>
      <c r="G44" s="138">
        <v>0.1</v>
      </c>
      <c r="H44" s="12"/>
      <c r="I44" s="35">
        <f t="shared" si="1"/>
        <v>0</v>
      </c>
    </row>
    <row r="45" spans="1:9" ht="28.5" x14ac:dyDescent="0.2">
      <c r="A45" s="59" t="s">
        <v>273</v>
      </c>
      <c r="B45" s="4" t="s">
        <v>161</v>
      </c>
      <c r="C45" s="221" t="s">
        <v>156</v>
      </c>
      <c r="D45" s="12"/>
      <c r="E45" s="141"/>
      <c r="F45" s="141"/>
      <c r="G45" s="138">
        <v>0.4</v>
      </c>
      <c r="H45" s="12"/>
      <c r="I45" s="35">
        <f t="shared" si="1"/>
        <v>0</v>
      </c>
    </row>
    <row r="46" spans="1:9" ht="28.5" x14ac:dyDescent="0.2">
      <c r="A46" s="59" t="s">
        <v>274</v>
      </c>
      <c r="B46" s="4" t="s">
        <v>142</v>
      </c>
      <c r="C46" s="221" t="s">
        <v>168</v>
      </c>
      <c r="D46" s="12"/>
      <c r="E46" s="141"/>
      <c r="F46" s="141"/>
      <c r="G46" s="138">
        <v>1</v>
      </c>
      <c r="H46" s="12"/>
      <c r="I46" s="35">
        <f t="shared" si="1"/>
        <v>0</v>
      </c>
    </row>
    <row r="47" spans="1:9" ht="29.25" thickBot="1" x14ac:dyDescent="0.25">
      <c r="A47" s="51" t="s">
        <v>275</v>
      </c>
      <c r="B47" s="87" t="s">
        <v>163</v>
      </c>
      <c r="C47" s="222" t="s">
        <v>167</v>
      </c>
      <c r="D47" s="24"/>
      <c r="E47" s="164"/>
      <c r="F47" s="164"/>
      <c r="G47" s="147">
        <v>1</v>
      </c>
      <c r="H47" s="24"/>
      <c r="I47" s="116">
        <f t="shared" si="1"/>
        <v>0</v>
      </c>
    </row>
    <row r="48" spans="1:9" s="56" customFormat="1" ht="28.5" x14ac:dyDescent="0.2">
      <c r="A48" s="88">
        <v>2.5</v>
      </c>
      <c r="B48" s="310" t="s">
        <v>492</v>
      </c>
      <c r="C48" s="211"/>
      <c r="D48" s="89">
        <f>D49+D50+D51+D52+D53+D54+D57</f>
        <v>0</v>
      </c>
      <c r="E48" s="135"/>
      <c r="F48" s="135"/>
      <c r="G48" s="225"/>
      <c r="H48" s="135"/>
      <c r="I48" s="91">
        <f>I49+I50+I51+I52+I53+I54+I57</f>
        <v>0</v>
      </c>
    </row>
    <row r="49" spans="1:9" s="121" customFormat="1" x14ac:dyDescent="0.2">
      <c r="A49" s="51" t="s">
        <v>278</v>
      </c>
      <c r="B49" s="123" t="s">
        <v>479</v>
      </c>
      <c r="C49" s="224">
        <v>46</v>
      </c>
      <c r="D49" s="123"/>
      <c r="E49" s="206"/>
      <c r="F49" s="206"/>
      <c r="G49" s="138">
        <v>1</v>
      </c>
      <c r="H49" s="123"/>
      <c r="I49" s="35">
        <f t="shared" ref="I49:I73" si="2">D49*H49</f>
        <v>0</v>
      </c>
    </row>
    <row r="50" spans="1:9" ht="28.5" x14ac:dyDescent="0.2">
      <c r="A50" s="59" t="s">
        <v>279</v>
      </c>
      <c r="B50" s="37" t="s">
        <v>178</v>
      </c>
      <c r="C50" s="221" t="s">
        <v>169</v>
      </c>
      <c r="D50" s="12"/>
      <c r="E50" s="141"/>
      <c r="F50" s="141"/>
      <c r="G50" s="138">
        <v>0.2</v>
      </c>
      <c r="H50" s="12"/>
      <c r="I50" s="35">
        <f t="shared" si="2"/>
        <v>0</v>
      </c>
    </row>
    <row r="51" spans="1:9" ht="28.5" x14ac:dyDescent="0.2">
      <c r="A51" s="59" t="s">
        <v>281</v>
      </c>
      <c r="B51" s="37" t="s">
        <v>179</v>
      </c>
      <c r="C51" s="221" t="s">
        <v>170</v>
      </c>
      <c r="D51" s="12"/>
      <c r="E51" s="141"/>
      <c r="F51" s="141"/>
      <c r="G51" s="138">
        <v>0.1</v>
      </c>
      <c r="H51" s="12"/>
      <c r="I51" s="35">
        <f t="shared" si="2"/>
        <v>0</v>
      </c>
    </row>
    <row r="52" spans="1:9" x14ac:dyDescent="0.2">
      <c r="A52" s="59" t="s">
        <v>480</v>
      </c>
      <c r="B52" s="37" t="s">
        <v>180</v>
      </c>
      <c r="C52" s="221">
        <v>44</v>
      </c>
      <c r="D52" s="12"/>
      <c r="E52" s="141"/>
      <c r="F52" s="141"/>
      <c r="G52" s="138">
        <v>1</v>
      </c>
      <c r="H52" s="12"/>
      <c r="I52" s="35">
        <f t="shared" si="2"/>
        <v>0</v>
      </c>
    </row>
    <row r="53" spans="1:9" ht="15" x14ac:dyDescent="0.25">
      <c r="A53" s="59" t="s">
        <v>481</v>
      </c>
      <c r="B53" s="37" t="s">
        <v>181</v>
      </c>
      <c r="C53" s="160">
        <v>45</v>
      </c>
      <c r="D53" s="12"/>
      <c r="E53" s="141"/>
      <c r="F53" s="141"/>
      <c r="G53" s="227"/>
      <c r="H53" s="95"/>
      <c r="I53" s="35">
        <f t="shared" si="2"/>
        <v>0</v>
      </c>
    </row>
    <row r="54" spans="1:9" s="121" customFormat="1" x14ac:dyDescent="0.2">
      <c r="A54" s="241" t="s">
        <v>482</v>
      </c>
      <c r="B54" s="242" t="s">
        <v>280</v>
      </c>
      <c r="C54" s="214"/>
      <c r="D54" s="64">
        <f>D55+D56</f>
        <v>0</v>
      </c>
      <c r="E54" s="206"/>
      <c r="F54" s="206"/>
      <c r="G54" s="138"/>
      <c r="H54" s="206"/>
      <c r="I54" s="120">
        <f>I55+I56</f>
        <v>0</v>
      </c>
    </row>
    <row r="55" spans="1:9" ht="28.5" x14ac:dyDescent="0.2">
      <c r="A55" s="59" t="s">
        <v>483</v>
      </c>
      <c r="B55" s="37" t="s">
        <v>494</v>
      </c>
      <c r="C55" s="221">
        <v>47</v>
      </c>
      <c r="D55" s="12"/>
      <c r="E55" s="141"/>
      <c r="F55" s="141"/>
      <c r="G55" s="138">
        <v>0</v>
      </c>
      <c r="H55" s="12"/>
      <c r="I55" s="35">
        <f t="shared" si="2"/>
        <v>0</v>
      </c>
    </row>
    <row r="56" spans="1:9" x14ac:dyDescent="0.2">
      <c r="A56" s="59" t="s">
        <v>484</v>
      </c>
      <c r="B56" s="37" t="s">
        <v>495</v>
      </c>
      <c r="C56" s="221">
        <v>47</v>
      </c>
      <c r="D56" s="12"/>
      <c r="E56" s="141"/>
      <c r="F56" s="141"/>
      <c r="G56" s="138">
        <v>1</v>
      </c>
      <c r="H56" s="12"/>
      <c r="I56" s="35">
        <f t="shared" si="2"/>
        <v>0</v>
      </c>
    </row>
    <row r="57" spans="1:9" s="121" customFormat="1" ht="28.5" x14ac:dyDescent="0.2">
      <c r="A57" s="241" t="s">
        <v>485</v>
      </c>
      <c r="B57" s="243" t="s">
        <v>493</v>
      </c>
      <c r="C57" s="214"/>
      <c r="D57" s="64">
        <f>SUM(D58:D63)</f>
        <v>0</v>
      </c>
      <c r="E57" s="206"/>
      <c r="F57" s="206"/>
      <c r="G57" s="138"/>
      <c r="H57" s="206"/>
      <c r="I57" s="120">
        <f>SUM(I58:I63)</f>
        <v>0</v>
      </c>
    </row>
    <row r="58" spans="1:9" ht="28.5" x14ac:dyDescent="0.2">
      <c r="A58" s="59" t="s">
        <v>486</v>
      </c>
      <c r="B58" s="37" t="s">
        <v>496</v>
      </c>
      <c r="C58" s="221" t="s">
        <v>171</v>
      </c>
      <c r="D58" s="12"/>
      <c r="E58" s="141"/>
      <c r="F58" s="141"/>
      <c r="G58" s="138">
        <v>1</v>
      </c>
      <c r="H58" s="12"/>
      <c r="I58" s="35">
        <f t="shared" si="2"/>
        <v>0</v>
      </c>
    </row>
    <row r="59" spans="1:9" ht="28.5" x14ac:dyDescent="0.2">
      <c r="A59" s="59" t="s">
        <v>487</v>
      </c>
      <c r="B59" s="37" t="s">
        <v>497</v>
      </c>
      <c r="C59" s="221" t="s">
        <v>172</v>
      </c>
      <c r="D59" s="12"/>
      <c r="E59" s="141"/>
      <c r="F59" s="141"/>
      <c r="G59" s="138">
        <v>1</v>
      </c>
      <c r="H59" s="12"/>
      <c r="I59" s="35">
        <f t="shared" si="2"/>
        <v>0</v>
      </c>
    </row>
    <row r="60" spans="1:9" ht="42.75" x14ac:dyDescent="0.2">
      <c r="A60" s="59" t="s">
        <v>488</v>
      </c>
      <c r="B60" s="37" t="s">
        <v>33</v>
      </c>
      <c r="C60" s="221" t="s">
        <v>173</v>
      </c>
      <c r="D60" s="12"/>
      <c r="E60" s="141"/>
      <c r="F60" s="141"/>
      <c r="G60" s="138">
        <v>1</v>
      </c>
      <c r="H60" s="12"/>
      <c r="I60" s="35">
        <f t="shared" si="2"/>
        <v>0</v>
      </c>
    </row>
    <row r="61" spans="1:9" ht="42.75" x14ac:dyDescent="0.2">
      <c r="A61" s="59" t="s">
        <v>489</v>
      </c>
      <c r="B61" s="37" t="s">
        <v>143</v>
      </c>
      <c r="C61" s="221" t="s">
        <v>174</v>
      </c>
      <c r="D61" s="12"/>
      <c r="E61" s="141"/>
      <c r="F61" s="141"/>
      <c r="G61" s="138">
        <v>1</v>
      </c>
      <c r="H61" s="12"/>
      <c r="I61" s="35">
        <f t="shared" si="2"/>
        <v>0</v>
      </c>
    </row>
    <row r="62" spans="1:9" ht="28.5" x14ac:dyDescent="0.2">
      <c r="A62" s="59" t="s">
        <v>490</v>
      </c>
      <c r="B62" s="37" t="s">
        <v>144</v>
      </c>
      <c r="C62" s="221" t="s">
        <v>175</v>
      </c>
      <c r="D62" s="12"/>
      <c r="E62" s="141"/>
      <c r="F62" s="141"/>
      <c r="G62" s="138">
        <v>0.5</v>
      </c>
      <c r="H62" s="12"/>
      <c r="I62" s="35">
        <f t="shared" si="2"/>
        <v>0</v>
      </c>
    </row>
    <row r="63" spans="1:9" ht="15" thickBot="1" x14ac:dyDescent="0.25">
      <c r="A63" s="55" t="s">
        <v>491</v>
      </c>
      <c r="B63" s="119" t="s">
        <v>176</v>
      </c>
      <c r="C63" s="223" t="s">
        <v>177</v>
      </c>
      <c r="D63" s="20"/>
      <c r="E63" s="153"/>
      <c r="F63" s="153"/>
      <c r="G63" s="144">
        <v>1</v>
      </c>
      <c r="H63" s="20"/>
      <c r="I63" s="106">
        <f t="shared" si="2"/>
        <v>0</v>
      </c>
    </row>
    <row r="64" spans="1:9" s="56" customFormat="1" ht="42.75" x14ac:dyDescent="0.2">
      <c r="A64" s="88">
        <v>2.6</v>
      </c>
      <c r="B64" s="90" t="s">
        <v>291</v>
      </c>
      <c r="C64" s="211"/>
      <c r="D64" s="89">
        <f>SUM(D65:D73)</f>
        <v>0</v>
      </c>
      <c r="E64" s="135"/>
      <c r="F64" s="135"/>
      <c r="G64" s="225"/>
      <c r="H64" s="135"/>
      <c r="I64" s="91">
        <f>SUM(I65:I73)</f>
        <v>0</v>
      </c>
    </row>
    <row r="65" spans="1:9" ht="28.5" x14ac:dyDescent="0.2">
      <c r="A65" s="59" t="s">
        <v>282</v>
      </c>
      <c r="B65" s="37" t="s">
        <v>145</v>
      </c>
      <c r="C65" s="221" t="s">
        <v>34</v>
      </c>
      <c r="D65" s="12"/>
      <c r="E65" s="141"/>
      <c r="F65" s="141"/>
      <c r="G65" s="138"/>
      <c r="H65" s="33"/>
      <c r="I65" s="35">
        <f t="shared" si="2"/>
        <v>0</v>
      </c>
    </row>
    <row r="66" spans="1:9" ht="28.5" x14ac:dyDescent="0.2">
      <c r="A66" s="59" t="s">
        <v>283</v>
      </c>
      <c r="B66" s="13" t="s">
        <v>146</v>
      </c>
      <c r="C66" s="221" t="s">
        <v>183</v>
      </c>
      <c r="D66" s="12"/>
      <c r="E66" s="141"/>
      <c r="F66" s="141"/>
      <c r="G66" s="138"/>
      <c r="H66" s="33"/>
      <c r="I66" s="35">
        <f t="shared" si="2"/>
        <v>0</v>
      </c>
    </row>
    <row r="67" spans="1:9" ht="28.5" x14ac:dyDescent="0.2">
      <c r="A67" s="59" t="s">
        <v>284</v>
      </c>
      <c r="B67" s="37" t="s">
        <v>147</v>
      </c>
      <c r="C67" s="221" t="s">
        <v>184</v>
      </c>
      <c r="D67" s="12"/>
      <c r="E67" s="141"/>
      <c r="F67" s="141"/>
      <c r="G67" s="138"/>
      <c r="H67" s="33"/>
      <c r="I67" s="35">
        <f t="shared" si="2"/>
        <v>0</v>
      </c>
    </row>
    <row r="68" spans="1:9" ht="28.5" x14ac:dyDescent="0.2">
      <c r="A68" s="59" t="s">
        <v>285</v>
      </c>
      <c r="B68" s="13" t="s">
        <v>148</v>
      </c>
      <c r="C68" s="221" t="s">
        <v>35</v>
      </c>
      <c r="D68" s="12"/>
      <c r="E68" s="141"/>
      <c r="F68" s="141"/>
      <c r="G68" s="138"/>
      <c r="H68" s="33"/>
      <c r="I68" s="35">
        <f t="shared" si="2"/>
        <v>0</v>
      </c>
    </row>
    <row r="69" spans="1:9" ht="28.5" x14ac:dyDescent="0.2">
      <c r="A69" s="59" t="s">
        <v>286</v>
      </c>
      <c r="B69" s="37" t="s">
        <v>149</v>
      </c>
      <c r="C69" s="221" t="s">
        <v>185</v>
      </c>
      <c r="D69" s="12"/>
      <c r="E69" s="141"/>
      <c r="F69" s="141"/>
      <c r="G69" s="138"/>
      <c r="H69" s="33"/>
      <c r="I69" s="35">
        <f t="shared" si="2"/>
        <v>0</v>
      </c>
    </row>
    <row r="70" spans="1:9" ht="28.5" x14ac:dyDescent="0.2">
      <c r="A70" s="59" t="s">
        <v>287</v>
      </c>
      <c r="B70" s="37" t="s">
        <v>150</v>
      </c>
      <c r="C70" s="221" t="s">
        <v>186</v>
      </c>
      <c r="D70" s="12"/>
      <c r="E70" s="141"/>
      <c r="F70" s="141"/>
      <c r="G70" s="138"/>
      <c r="H70" s="33"/>
      <c r="I70" s="35">
        <f t="shared" si="2"/>
        <v>0</v>
      </c>
    </row>
    <row r="71" spans="1:9" ht="28.5" x14ac:dyDescent="0.2">
      <c r="A71" s="59" t="s">
        <v>288</v>
      </c>
      <c r="B71" s="37" t="s">
        <v>189</v>
      </c>
      <c r="C71" s="221" t="s">
        <v>187</v>
      </c>
      <c r="D71" s="12"/>
      <c r="E71" s="141"/>
      <c r="F71" s="141"/>
      <c r="G71" s="138"/>
      <c r="H71" s="33"/>
      <c r="I71" s="35">
        <f t="shared" si="2"/>
        <v>0</v>
      </c>
    </row>
    <row r="72" spans="1:9" ht="28.5" x14ac:dyDescent="0.2">
      <c r="A72" s="59" t="s">
        <v>289</v>
      </c>
      <c r="B72" s="37" t="s">
        <v>151</v>
      </c>
      <c r="C72" s="221" t="s">
        <v>188</v>
      </c>
      <c r="D72" s="12"/>
      <c r="E72" s="141"/>
      <c r="F72" s="141"/>
      <c r="G72" s="138">
        <v>0.05</v>
      </c>
      <c r="H72" s="33"/>
      <c r="I72" s="35">
        <f t="shared" si="2"/>
        <v>0</v>
      </c>
    </row>
    <row r="73" spans="1:9" ht="15" thickBot="1" x14ac:dyDescent="0.25">
      <c r="A73" s="59" t="s">
        <v>290</v>
      </c>
      <c r="B73" s="87" t="s">
        <v>182</v>
      </c>
      <c r="C73" s="215">
        <v>49</v>
      </c>
      <c r="D73" s="24"/>
      <c r="E73" s="164"/>
      <c r="F73" s="164"/>
      <c r="G73" s="228"/>
      <c r="H73" s="24"/>
      <c r="I73" s="116">
        <f t="shared" si="2"/>
        <v>0</v>
      </c>
    </row>
    <row r="74" spans="1:9" s="56" customFormat="1" ht="42.75" x14ac:dyDescent="0.2">
      <c r="A74" s="150">
        <v>3</v>
      </c>
      <c r="B74" s="90" t="s">
        <v>515</v>
      </c>
      <c r="C74" s="220"/>
      <c r="D74" s="89">
        <f>D75+D84+D91</f>
        <v>0</v>
      </c>
      <c r="E74" s="89">
        <f>E75+E84+E91</f>
        <v>0</v>
      </c>
      <c r="F74" s="89">
        <f>F75+F84+F91</f>
        <v>0</v>
      </c>
      <c r="G74" s="226"/>
      <c r="H74" s="135"/>
      <c r="I74" s="91">
        <f>I75+I84+I91</f>
        <v>0</v>
      </c>
    </row>
    <row r="75" spans="1:9" s="56" customFormat="1" ht="30" customHeight="1" x14ac:dyDescent="0.2">
      <c r="A75" s="244">
        <v>3.1</v>
      </c>
      <c r="B75" s="57" t="s">
        <v>302</v>
      </c>
      <c r="C75" s="213" t="s">
        <v>132</v>
      </c>
      <c r="D75" s="80">
        <f>SUM(D76:D83)</f>
        <v>0</v>
      </c>
      <c r="E75" s="80">
        <f t="shared" ref="E75:F75" si="3">SUM(E76:E83)</f>
        <v>0</v>
      </c>
      <c r="F75" s="80">
        <f t="shared" si="3"/>
        <v>0</v>
      </c>
      <c r="G75" s="224"/>
      <c r="H75" s="137"/>
      <c r="I75" s="102">
        <f>SUM(I76:I83)</f>
        <v>0</v>
      </c>
    </row>
    <row r="76" spans="1:9" ht="30" customHeight="1" x14ac:dyDescent="0.2">
      <c r="A76" s="59" t="s">
        <v>68</v>
      </c>
      <c r="B76" s="4" t="s">
        <v>133</v>
      </c>
      <c r="C76" s="221"/>
      <c r="D76" s="12"/>
      <c r="E76" s="209"/>
      <c r="F76" s="209"/>
      <c r="G76" s="138">
        <v>0</v>
      </c>
      <c r="H76" s="12"/>
      <c r="I76" s="35">
        <f>D76*H76</f>
        <v>0</v>
      </c>
    </row>
    <row r="77" spans="1:9" ht="30" customHeight="1" x14ac:dyDescent="0.2">
      <c r="A77" s="59" t="s">
        <v>126</v>
      </c>
      <c r="B77" s="4" t="s">
        <v>392</v>
      </c>
      <c r="C77" s="221"/>
      <c r="D77" s="12"/>
      <c r="E77" s="209"/>
      <c r="F77" s="209"/>
      <c r="G77" s="138">
        <v>0</v>
      </c>
      <c r="H77" s="12"/>
      <c r="I77" s="35">
        <f t="shared" ref="I77:I99" si="4">D77*H77</f>
        <v>0</v>
      </c>
    </row>
    <row r="78" spans="1:9" ht="30" customHeight="1" x14ac:dyDescent="0.2">
      <c r="A78" s="59" t="s">
        <v>69</v>
      </c>
      <c r="B78" s="4" t="s">
        <v>134</v>
      </c>
      <c r="C78" s="221"/>
      <c r="D78" s="12"/>
      <c r="E78" s="209"/>
      <c r="F78" s="209"/>
      <c r="G78" s="138">
        <v>0</v>
      </c>
      <c r="H78" s="12"/>
      <c r="I78" s="35">
        <f t="shared" si="4"/>
        <v>0</v>
      </c>
    </row>
    <row r="79" spans="1:9" ht="30" customHeight="1" x14ac:dyDescent="0.2">
      <c r="A79" s="59" t="s">
        <v>229</v>
      </c>
      <c r="B79" s="4" t="s">
        <v>393</v>
      </c>
      <c r="C79" s="221"/>
      <c r="D79" s="12"/>
      <c r="E79" s="209"/>
      <c r="F79" s="209"/>
      <c r="G79" s="138">
        <v>0</v>
      </c>
      <c r="H79" s="12"/>
      <c r="I79" s="35">
        <f t="shared" si="4"/>
        <v>0</v>
      </c>
    </row>
    <row r="80" spans="1:9" ht="30" customHeight="1" x14ac:dyDescent="0.2">
      <c r="A80" s="59" t="s">
        <v>230</v>
      </c>
      <c r="B80" s="4" t="s">
        <v>394</v>
      </c>
      <c r="C80" s="221"/>
      <c r="D80" s="12"/>
      <c r="E80" s="209"/>
      <c r="F80" s="209"/>
      <c r="G80" s="138">
        <v>0</v>
      </c>
      <c r="H80" s="12"/>
      <c r="I80" s="35">
        <f t="shared" si="4"/>
        <v>0</v>
      </c>
    </row>
    <row r="81" spans="1:9" ht="42.75" x14ac:dyDescent="0.2">
      <c r="A81" s="59" t="s">
        <v>231</v>
      </c>
      <c r="B81" s="4" t="s">
        <v>395</v>
      </c>
      <c r="C81" s="221"/>
      <c r="D81" s="12"/>
      <c r="E81" s="209"/>
      <c r="F81" s="209"/>
      <c r="G81" s="138">
        <v>0</v>
      </c>
      <c r="H81" s="12"/>
      <c r="I81" s="35">
        <f>D81*H81</f>
        <v>0</v>
      </c>
    </row>
    <row r="82" spans="1:9" ht="30" customHeight="1" x14ac:dyDescent="0.2">
      <c r="A82" s="59" t="s">
        <v>232</v>
      </c>
      <c r="B82" s="4" t="s">
        <v>135</v>
      </c>
      <c r="C82" s="221"/>
      <c r="D82" s="12"/>
      <c r="E82" s="209"/>
      <c r="F82" s="209"/>
      <c r="G82" s="138">
        <v>0</v>
      </c>
      <c r="H82" s="12"/>
      <c r="I82" s="35">
        <f>D82*H82</f>
        <v>0</v>
      </c>
    </row>
    <row r="83" spans="1:9" ht="30" customHeight="1" x14ac:dyDescent="0.2">
      <c r="A83" s="59" t="s">
        <v>292</v>
      </c>
      <c r="B83" s="4" t="s">
        <v>391</v>
      </c>
      <c r="C83" s="221"/>
      <c r="D83" s="12"/>
      <c r="E83" s="209"/>
      <c r="F83" s="207"/>
      <c r="G83" s="138">
        <v>0</v>
      </c>
      <c r="H83" s="12"/>
      <c r="I83" s="35">
        <f>D83*H83</f>
        <v>0</v>
      </c>
    </row>
    <row r="84" spans="1:9" s="56" customFormat="1" ht="57" x14ac:dyDescent="0.2">
      <c r="A84" s="113">
        <v>3.2</v>
      </c>
      <c r="B84" s="57" t="s">
        <v>397</v>
      </c>
      <c r="C84" s="214" t="s">
        <v>136</v>
      </c>
      <c r="D84" s="80">
        <f>SUM(D85:D90)</f>
        <v>0</v>
      </c>
      <c r="E84" s="80">
        <f>SUM(E85:E90)</f>
        <v>0</v>
      </c>
      <c r="F84" s="80">
        <f>SUM(F85:F90)</f>
        <v>0</v>
      </c>
      <c r="G84" s="138"/>
      <c r="H84" s="137"/>
      <c r="I84" s="102">
        <f>SUM(I85:I90)</f>
        <v>0</v>
      </c>
    </row>
    <row r="85" spans="1:9" ht="30" customHeight="1" x14ac:dyDescent="0.2">
      <c r="A85" s="59" t="s">
        <v>70</v>
      </c>
      <c r="B85" s="4" t="s">
        <v>133</v>
      </c>
      <c r="C85" s="221"/>
      <c r="D85" s="33"/>
      <c r="E85" s="209"/>
      <c r="F85" s="209"/>
      <c r="G85" s="138">
        <v>0</v>
      </c>
      <c r="H85" s="12"/>
      <c r="I85" s="35">
        <f t="shared" si="4"/>
        <v>0</v>
      </c>
    </row>
    <row r="86" spans="1:9" ht="30" customHeight="1" x14ac:dyDescent="0.2">
      <c r="A86" s="59" t="s">
        <v>71</v>
      </c>
      <c r="B86" s="4" t="s">
        <v>392</v>
      </c>
      <c r="C86" s="221"/>
      <c r="D86" s="33"/>
      <c r="E86" s="209"/>
      <c r="F86" s="209"/>
      <c r="G86" s="138">
        <v>7.0000000000000007E-2</v>
      </c>
      <c r="H86" s="12"/>
      <c r="I86" s="35">
        <f t="shared" si="4"/>
        <v>0</v>
      </c>
    </row>
    <row r="87" spans="1:9" ht="30" customHeight="1" x14ac:dyDescent="0.2">
      <c r="A87" s="59" t="s">
        <v>72</v>
      </c>
      <c r="B87" s="4" t="s">
        <v>134</v>
      </c>
      <c r="C87" s="221"/>
      <c r="D87" s="33"/>
      <c r="E87" s="209"/>
      <c r="F87" s="209"/>
      <c r="G87" s="138">
        <v>0.15</v>
      </c>
      <c r="H87" s="12"/>
      <c r="I87" s="35">
        <f t="shared" si="4"/>
        <v>0</v>
      </c>
    </row>
    <row r="88" spans="1:9" ht="30" customHeight="1" x14ac:dyDescent="0.2">
      <c r="A88" s="59" t="s">
        <v>293</v>
      </c>
      <c r="B88" s="4" t="s">
        <v>393</v>
      </c>
      <c r="C88" s="221"/>
      <c r="D88" s="33"/>
      <c r="E88" s="209"/>
      <c r="F88" s="209"/>
      <c r="G88" s="138">
        <v>0.25</v>
      </c>
      <c r="H88" s="12"/>
      <c r="I88" s="35">
        <f t="shared" si="4"/>
        <v>0</v>
      </c>
    </row>
    <row r="89" spans="1:9" ht="30" customHeight="1" x14ac:dyDescent="0.2">
      <c r="A89" s="59" t="s">
        <v>294</v>
      </c>
      <c r="B89" s="4" t="s">
        <v>135</v>
      </c>
      <c r="C89" s="221"/>
      <c r="D89" s="33"/>
      <c r="E89" s="209"/>
      <c r="F89" s="209"/>
      <c r="G89" s="138">
        <v>0.25</v>
      </c>
      <c r="H89" s="12"/>
      <c r="I89" s="35"/>
    </row>
    <row r="90" spans="1:9" ht="30" customHeight="1" x14ac:dyDescent="0.2">
      <c r="A90" s="59" t="s">
        <v>396</v>
      </c>
      <c r="B90" s="4" t="s">
        <v>391</v>
      </c>
      <c r="C90" s="221"/>
      <c r="D90" s="33"/>
      <c r="E90" s="209"/>
      <c r="F90" s="207"/>
      <c r="G90" s="138">
        <v>0.25</v>
      </c>
      <c r="H90" s="12"/>
      <c r="I90" s="35">
        <f t="shared" si="4"/>
        <v>0</v>
      </c>
    </row>
    <row r="91" spans="1:9" s="56" customFormat="1" ht="30" customHeight="1" x14ac:dyDescent="0.2">
      <c r="A91" s="58" t="s">
        <v>295</v>
      </c>
      <c r="B91" s="57" t="s">
        <v>303</v>
      </c>
      <c r="C91" s="214" t="s">
        <v>137</v>
      </c>
      <c r="D91" s="80">
        <f>SUM(D92:D99)</f>
        <v>0</v>
      </c>
      <c r="E91" s="80">
        <f t="shared" ref="E91:F91" si="5">SUM(E92:E99)</f>
        <v>0</v>
      </c>
      <c r="F91" s="80">
        <f t="shared" si="5"/>
        <v>0</v>
      </c>
      <c r="G91" s="138"/>
      <c r="H91" s="137"/>
      <c r="I91" s="102">
        <f>SUM(I92:I99)</f>
        <v>0</v>
      </c>
    </row>
    <row r="92" spans="1:9" ht="30" customHeight="1" x14ac:dyDescent="0.2">
      <c r="A92" s="59" t="s">
        <v>73</v>
      </c>
      <c r="B92" s="4" t="s">
        <v>133</v>
      </c>
      <c r="C92" s="221"/>
      <c r="D92" s="33"/>
      <c r="E92" s="209"/>
      <c r="F92" s="209"/>
      <c r="G92" s="138">
        <v>0</v>
      </c>
      <c r="H92" s="12"/>
      <c r="I92" s="35">
        <f t="shared" si="4"/>
        <v>0</v>
      </c>
    </row>
    <row r="93" spans="1:9" ht="30" customHeight="1" x14ac:dyDescent="0.2">
      <c r="A93" s="59" t="s">
        <v>74</v>
      </c>
      <c r="B93" s="4" t="s">
        <v>392</v>
      </c>
      <c r="C93" s="221"/>
      <c r="D93" s="33"/>
      <c r="E93" s="209"/>
      <c r="F93" s="209"/>
      <c r="G93" s="138">
        <v>7.0000000000000007E-2</v>
      </c>
      <c r="H93" s="12"/>
      <c r="I93" s="35">
        <f t="shared" si="4"/>
        <v>0</v>
      </c>
    </row>
    <row r="94" spans="1:9" ht="30" customHeight="1" x14ac:dyDescent="0.2">
      <c r="A94" s="59" t="s">
        <v>296</v>
      </c>
      <c r="B94" s="4" t="s">
        <v>134</v>
      </c>
      <c r="C94" s="221"/>
      <c r="D94" s="33"/>
      <c r="E94" s="209"/>
      <c r="F94" s="209"/>
      <c r="G94" s="138">
        <v>0.15</v>
      </c>
      <c r="H94" s="12"/>
      <c r="I94" s="35">
        <f t="shared" si="4"/>
        <v>0</v>
      </c>
    </row>
    <row r="95" spans="1:9" ht="30" customHeight="1" x14ac:dyDescent="0.2">
      <c r="A95" s="59" t="s">
        <v>297</v>
      </c>
      <c r="B95" s="4" t="s">
        <v>393</v>
      </c>
      <c r="C95" s="221"/>
      <c r="D95" s="12"/>
      <c r="E95" s="209"/>
      <c r="F95" s="209"/>
      <c r="G95" s="138">
        <v>0.25</v>
      </c>
      <c r="H95" s="12"/>
      <c r="I95" s="35">
        <f t="shared" si="4"/>
        <v>0</v>
      </c>
    </row>
    <row r="96" spans="1:9" ht="30" customHeight="1" x14ac:dyDescent="0.2">
      <c r="A96" s="59" t="s">
        <v>298</v>
      </c>
      <c r="B96" s="4" t="s">
        <v>394</v>
      </c>
      <c r="C96" s="221"/>
      <c r="D96" s="12"/>
      <c r="E96" s="209"/>
      <c r="F96" s="209"/>
      <c r="G96" s="138">
        <v>0.3</v>
      </c>
      <c r="H96" s="12"/>
      <c r="I96" s="35">
        <f t="shared" si="4"/>
        <v>0</v>
      </c>
    </row>
    <row r="97" spans="1:9" ht="42.75" x14ac:dyDescent="0.2">
      <c r="A97" s="59" t="s">
        <v>299</v>
      </c>
      <c r="B97" s="4" t="s">
        <v>395</v>
      </c>
      <c r="C97" s="221"/>
      <c r="D97" s="12"/>
      <c r="E97" s="209"/>
      <c r="F97" s="209"/>
      <c r="G97" s="138">
        <v>0.35</v>
      </c>
      <c r="H97" s="12"/>
      <c r="I97" s="35">
        <f t="shared" si="4"/>
        <v>0</v>
      </c>
    </row>
    <row r="98" spans="1:9" ht="30" customHeight="1" x14ac:dyDescent="0.2">
      <c r="A98" s="59" t="s">
        <v>300</v>
      </c>
      <c r="B98" s="4" t="s">
        <v>135</v>
      </c>
      <c r="C98" s="221"/>
      <c r="D98" s="12"/>
      <c r="E98" s="209"/>
      <c r="F98" s="209"/>
      <c r="G98" s="138">
        <v>0.5</v>
      </c>
      <c r="H98" s="12"/>
      <c r="I98" s="35">
        <f t="shared" si="4"/>
        <v>0</v>
      </c>
    </row>
    <row r="99" spans="1:9" ht="30" customHeight="1" thickBot="1" x14ac:dyDescent="0.25">
      <c r="A99" s="51" t="s">
        <v>301</v>
      </c>
      <c r="B99" s="87" t="s">
        <v>391</v>
      </c>
      <c r="C99" s="222"/>
      <c r="D99" s="24"/>
      <c r="E99" s="210"/>
      <c r="F99" s="208"/>
      <c r="G99" s="147">
        <v>1</v>
      </c>
      <c r="H99" s="24"/>
      <c r="I99" s="116">
        <f t="shared" si="4"/>
        <v>0</v>
      </c>
    </row>
    <row r="100" spans="1:9" s="56" customFormat="1" x14ac:dyDescent="0.2">
      <c r="A100" s="124" t="s">
        <v>304</v>
      </c>
      <c r="B100" s="90" t="s">
        <v>499</v>
      </c>
      <c r="C100" s="220"/>
      <c r="D100" s="89">
        <f>SUM(D101:D103)</f>
        <v>0</v>
      </c>
      <c r="E100" s="135"/>
      <c r="F100" s="135"/>
      <c r="G100" s="225"/>
      <c r="H100" s="135"/>
      <c r="I100" s="91">
        <f>SUM(I101:I103)</f>
        <v>0</v>
      </c>
    </row>
    <row r="101" spans="1:9" s="121" customFormat="1" x14ac:dyDescent="0.2">
      <c r="A101" s="263" t="s">
        <v>246</v>
      </c>
      <c r="B101" s="107" t="s">
        <v>390</v>
      </c>
      <c r="C101" s="214">
        <v>38</v>
      </c>
      <c r="D101" s="206"/>
      <c r="E101" s="206"/>
      <c r="F101" s="206"/>
      <c r="G101" s="138"/>
      <c r="H101" s="206"/>
      <c r="I101" s="120">
        <f>svopovi!G11</f>
        <v>0</v>
      </c>
    </row>
    <row r="102" spans="1:9" s="121" customFormat="1" ht="57" x14ac:dyDescent="0.2">
      <c r="A102" s="58" t="s">
        <v>247</v>
      </c>
      <c r="B102" s="57" t="s">
        <v>138</v>
      </c>
      <c r="C102" s="214">
        <v>39</v>
      </c>
      <c r="D102" s="123"/>
      <c r="E102" s="206"/>
      <c r="F102" s="206"/>
      <c r="G102" s="138">
        <v>1</v>
      </c>
      <c r="H102" s="123"/>
      <c r="I102" s="35">
        <f t="shared" ref="I102:I103" si="6">D102*H102</f>
        <v>0</v>
      </c>
    </row>
    <row r="103" spans="1:9" s="121" customFormat="1" ht="29.25" thickBot="1" x14ac:dyDescent="0.25">
      <c r="A103" s="261">
        <v>4.3</v>
      </c>
      <c r="B103" s="112" t="s">
        <v>190</v>
      </c>
      <c r="C103" s="262" t="s">
        <v>498</v>
      </c>
      <c r="D103" s="240"/>
      <c r="E103" s="228"/>
      <c r="F103" s="228"/>
      <c r="G103" s="147">
        <v>1</v>
      </c>
      <c r="H103" s="240"/>
      <c r="I103" s="116">
        <f t="shared" si="6"/>
        <v>0</v>
      </c>
    </row>
    <row r="104" spans="1:9" s="121" customFormat="1" x14ac:dyDescent="0.2">
      <c r="A104" s="302" t="s">
        <v>473</v>
      </c>
      <c r="B104" s="314"/>
      <c r="C104" s="315"/>
      <c r="D104" s="316"/>
      <c r="E104" s="225"/>
      <c r="F104" s="225"/>
      <c r="G104" s="317"/>
      <c r="H104" s="225"/>
      <c r="I104" s="307"/>
    </row>
    <row r="105" spans="1:9" s="121" customFormat="1" x14ac:dyDescent="0.2">
      <c r="A105" s="318">
        <v>5</v>
      </c>
      <c r="B105" s="236" t="s">
        <v>500</v>
      </c>
      <c r="C105" s="161" t="s">
        <v>501</v>
      </c>
      <c r="D105" s="236"/>
      <c r="E105" s="206"/>
      <c r="F105" s="206"/>
      <c r="G105" s="138"/>
      <c r="H105" s="206"/>
      <c r="I105" s="319"/>
    </row>
    <row r="106" spans="1:9" s="121" customFormat="1" x14ac:dyDescent="0.2">
      <c r="A106" s="318">
        <v>6</v>
      </c>
      <c r="B106" s="236" t="s">
        <v>502</v>
      </c>
      <c r="C106" s="161" t="s">
        <v>503</v>
      </c>
      <c r="D106" s="236"/>
      <c r="E106" s="206"/>
      <c r="F106" s="206"/>
      <c r="G106" s="138"/>
      <c r="H106" s="206"/>
      <c r="I106" s="319"/>
    </row>
    <row r="107" spans="1:9" s="121" customFormat="1" x14ac:dyDescent="0.2">
      <c r="A107" s="318">
        <v>7</v>
      </c>
      <c r="B107" s="236" t="s">
        <v>507</v>
      </c>
      <c r="C107" s="161"/>
      <c r="D107" s="64">
        <f>SUM(D108:D111)</f>
        <v>0</v>
      </c>
      <c r="E107" s="206"/>
      <c r="F107" s="206"/>
      <c r="G107" s="138"/>
      <c r="H107" s="206"/>
      <c r="I107" s="120">
        <f>SUM(I108:I111)</f>
        <v>0</v>
      </c>
    </row>
    <row r="108" spans="1:9" s="121" customFormat="1" x14ac:dyDescent="0.2">
      <c r="A108" s="318">
        <v>7.1</v>
      </c>
      <c r="B108" s="236" t="s">
        <v>504</v>
      </c>
      <c r="C108" s="161"/>
      <c r="D108" s="236"/>
      <c r="E108" s="206"/>
      <c r="F108" s="206"/>
      <c r="G108" s="138"/>
      <c r="H108" s="123"/>
      <c r="I108" s="116">
        <f t="shared" ref="I108:I116" si="7">D108*H108</f>
        <v>0</v>
      </c>
    </row>
    <row r="109" spans="1:9" s="121" customFormat="1" x14ac:dyDescent="0.2">
      <c r="A109" s="318">
        <v>7.2</v>
      </c>
      <c r="B109" s="236" t="s">
        <v>508</v>
      </c>
      <c r="C109" s="161"/>
      <c r="D109" s="236"/>
      <c r="E109" s="206"/>
      <c r="F109" s="206"/>
      <c r="G109" s="138"/>
      <c r="H109" s="123"/>
      <c r="I109" s="116">
        <f t="shared" si="7"/>
        <v>0</v>
      </c>
    </row>
    <row r="110" spans="1:9" s="121" customFormat="1" ht="28.5" x14ac:dyDescent="0.2">
      <c r="A110" s="318">
        <v>7.3</v>
      </c>
      <c r="B110" s="60" t="s">
        <v>505</v>
      </c>
      <c r="C110" s="161"/>
      <c r="D110" s="236"/>
      <c r="E110" s="206"/>
      <c r="F110" s="206"/>
      <c r="G110" s="138"/>
      <c r="H110" s="123"/>
      <c r="I110" s="116">
        <f t="shared" si="7"/>
        <v>0</v>
      </c>
    </row>
    <row r="111" spans="1:9" s="121" customFormat="1" x14ac:dyDescent="0.2">
      <c r="A111" s="318">
        <v>7.4</v>
      </c>
      <c r="B111" s="236" t="s">
        <v>506</v>
      </c>
      <c r="C111" s="161"/>
      <c r="D111" s="236"/>
      <c r="E111" s="206"/>
      <c r="F111" s="206"/>
      <c r="G111" s="138"/>
      <c r="H111" s="123"/>
      <c r="I111" s="116">
        <f t="shared" si="7"/>
        <v>0</v>
      </c>
    </row>
    <row r="112" spans="1:9" s="121" customFormat="1" x14ac:dyDescent="0.2">
      <c r="A112" s="318">
        <v>8</v>
      </c>
      <c r="B112" s="236" t="s">
        <v>509</v>
      </c>
      <c r="C112" s="161"/>
      <c r="D112" s="64">
        <f>SUM(D113:D116)</f>
        <v>0</v>
      </c>
      <c r="E112" s="206"/>
      <c r="F112" s="206"/>
      <c r="G112" s="138"/>
      <c r="H112" s="206"/>
      <c r="I112" s="120">
        <f>SUM(I113:I116)</f>
        <v>0</v>
      </c>
    </row>
    <row r="113" spans="1:9" s="121" customFormat="1" x14ac:dyDescent="0.2">
      <c r="A113" s="318">
        <v>8.1</v>
      </c>
      <c r="B113" s="236" t="s">
        <v>504</v>
      </c>
      <c r="C113" s="161"/>
      <c r="D113" s="236"/>
      <c r="E113" s="206"/>
      <c r="F113" s="206"/>
      <c r="G113" s="138"/>
      <c r="H113" s="123"/>
      <c r="I113" s="116">
        <f t="shared" si="7"/>
        <v>0</v>
      </c>
    </row>
    <row r="114" spans="1:9" s="121" customFormat="1" x14ac:dyDescent="0.2">
      <c r="A114" s="318">
        <v>8.1999999999999993</v>
      </c>
      <c r="B114" s="236" t="s">
        <v>508</v>
      </c>
      <c r="C114" s="161"/>
      <c r="D114" s="236"/>
      <c r="E114" s="206"/>
      <c r="F114" s="206"/>
      <c r="G114" s="138"/>
      <c r="H114" s="123"/>
      <c r="I114" s="116">
        <f t="shared" si="7"/>
        <v>0</v>
      </c>
    </row>
    <row r="115" spans="1:9" s="121" customFormat="1" ht="28.5" x14ac:dyDescent="0.2">
      <c r="A115" s="318">
        <v>8.3000000000000007</v>
      </c>
      <c r="B115" s="60" t="s">
        <v>505</v>
      </c>
      <c r="C115" s="161"/>
      <c r="D115" s="236"/>
      <c r="E115" s="206"/>
      <c r="F115" s="206"/>
      <c r="G115" s="138"/>
      <c r="H115" s="123"/>
      <c r="I115" s="116">
        <f t="shared" si="7"/>
        <v>0</v>
      </c>
    </row>
    <row r="116" spans="1:9" s="121" customFormat="1" ht="15" thickBot="1" x14ac:dyDescent="0.25">
      <c r="A116" s="320">
        <v>8.4</v>
      </c>
      <c r="B116" s="312" t="s">
        <v>506</v>
      </c>
      <c r="C116" s="311"/>
      <c r="D116" s="312"/>
      <c r="E116" s="313"/>
      <c r="F116" s="313"/>
      <c r="G116" s="144"/>
      <c r="H116" s="321"/>
      <c r="I116" s="106">
        <f t="shared" si="7"/>
        <v>0</v>
      </c>
    </row>
    <row r="117" spans="1:9" s="121" customFormat="1" ht="63.75" customHeight="1" x14ac:dyDescent="0.2">
      <c r="A117" s="344" t="s">
        <v>536</v>
      </c>
      <c r="B117" s="344"/>
      <c r="C117" s="344"/>
      <c r="D117" s="344"/>
      <c r="E117" s="344"/>
      <c r="F117" s="344"/>
      <c r="G117" s="344"/>
      <c r="H117" s="344"/>
      <c r="I117" s="344"/>
    </row>
    <row r="118" spans="1:9" ht="33.75" customHeight="1" x14ac:dyDescent="0.2">
      <c r="A118" s="343" t="s">
        <v>389</v>
      </c>
      <c r="B118" s="343"/>
      <c r="C118" s="343"/>
      <c r="D118" s="343"/>
      <c r="E118" s="343"/>
      <c r="F118" s="343"/>
      <c r="G118" s="343"/>
      <c r="H118" s="343"/>
      <c r="I118" s="343"/>
    </row>
    <row r="119" spans="1:9" x14ac:dyDescent="0.2">
      <c r="A119" s="342" t="s">
        <v>535</v>
      </c>
      <c r="B119" s="342"/>
      <c r="C119" s="342"/>
      <c r="D119" s="342"/>
      <c r="E119" s="342"/>
      <c r="F119" s="342"/>
      <c r="G119" s="342"/>
      <c r="H119" s="342"/>
      <c r="I119" s="342"/>
    </row>
    <row r="120" spans="1:9" x14ac:dyDescent="0.2">
      <c r="C120" s="27"/>
    </row>
    <row r="121" spans="1:9" x14ac:dyDescent="0.2">
      <c r="A121" s="1" t="s">
        <v>309</v>
      </c>
      <c r="C121" s="27"/>
    </row>
    <row r="122" spans="1:9" x14ac:dyDescent="0.2">
      <c r="A122" s="245"/>
      <c r="B122" s="1" t="s">
        <v>307</v>
      </c>
      <c r="C122" s="27"/>
    </row>
    <row r="123" spans="1:9" x14ac:dyDescent="0.2">
      <c r="A123" s="34"/>
      <c r="B123" s="1" t="s">
        <v>308</v>
      </c>
      <c r="C123" s="27"/>
    </row>
    <row r="124" spans="1:9" x14ac:dyDescent="0.2">
      <c r="C124" s="27"/>
    </row>
    <row r="125" spans="1:9" x14ac:dyDescent="0.2">
      <c r="C125" s="27"/>
    </row>
    <row r="126" spans="1:9" x14ac:dyDescent="0.2">
      <c r="C126" s="27"/>
    </row>
    <row r="127" spans="1:9" x14ac:dyDescent="0.2">
      <c r="C127" s="27"/>
    </row>
    <row r="128" spans="1:9" x14ac:dyDescent="0.2">
      <c r="C128" s="27"/>
    </row>
    <row r="129" spans="3:3" x14ac:dyDescent="0.2">
      <c r="C129" s="27"/>
    </row>
    <row r="130" spans="3:3" x14ac:dyDescent="0.2">
      <c r="C130" s="27"/>
    </row>
    <row r="131" spans="3:3" x14ac:dyDescent="0.2">
      <c r="C131" s="25"/>
    </row>
    <row r="132" spans="3:3" x14ac:dyDescent="0.2">
      <c r="C132" s="26"/>
    </row>
    <row r="133" spans="3:3" x14ac:dyDescent="0.2">
      <c r="C133" s="27"/>
    </row>
    <row r="134" spans="3:3" x14ac:dyDescent="0.2">
      <c r="C134" s="27"/>
    </row>
    <row r="135" spans="3:3" x14ac:dyDescent="0.2">
      <c r="C135" s="27"/>
    </row>
    <row r="136" spans="3:3" x14ac:dyDescent="0.2">
      <c r="C136" s="27"/>
    </row>
    <row r="137" spans="3:3" x14ac:dyDescent="0.2">
      <c r="C137" s="27"/>
    </row>
    <row r="138" spans="3:3" x14ac:dyDescent="0.2">
      <c r="C138" s="27"/>
    </row>
    <row r="139" spans="3:3" x14ac:dyDescent="0.2">
      <c r="C139" s="27"/>
    </row>
    <row r="140" spans="3:3" x14ac:dyDescent="0.2">
      <c r="C140" s="26"/>
    </row>
    <row r="141" spans="3:3" x14ac:dyDescent="0.2">
      <c r="C141" s="28"/>
    </row>
    <row r="142" spans="3:3" x14ac:dyDescent="0.2">
      <c r="C142" s="28"/>
    </row>
    <row r="143" spans="3:3" x14ac:dyDescent="0.2">
      <c r="C143" s="27"/>
    </row>
    <row r="144" spans="3:3" x14ac:dyDescent="0.2">
      <c r="C144" s="27"/>
    </row>
    <row r="145" spans="3:3" x14ac:dyDescent="0.2">
      <c r="C145" s="27"/>
    </row>
    <row r="146" spans="3:3" x14ac:dyDescent="0.2">
      <c r="C146" s="27"/>
    </row>
    <row r="147" spans="3:3" x14ac:dyDescent="0.2">
      <c r="C147" s="27"/>
    </row>
    <row r="148" spans="3:3" x14ac:dyDescent="0.2">
      <c r="C148" s="27"/>
    </row>
    <row r="149" spans="3:3" x14ac:dyDescent="0.2">
      <c r="C149" s="29"/>
    </row>
    <row r="150" spans="3:3" x14ac:dyDescent="0.2">
      <c r="C150" s="28"/>
    </row>
    <row r="151" spans="3:3" x14ac:dyDescent="0.2">
      <c r="C151" s="28"/>
    </row>
    <row r="152" spans="3:3" x14ac:dyDescent="0.2">
      <c r="C152" s="28"/>
    </row>
    <row r="153" spans="3:3" x14ac:dyDescent="0.2">
      <c r="C153" s="28"/>
    </row>
    <row r="154" spans="3:3" x14ac:dyDescent="0.2">
      <c r="C154" s="28"/>
    </row>
    <row r="155" spans="3:3" x14ac:dyDescent="0.2">
      <c r="C155" s="29"/>
    </row>
    <row r="156" spans="3:3" x14ac:dyDescent="0.2">
      <c r="C156" s="28"/>
    </row>
    <row r="157" spans="3:3" x14ac:dyDescent="0.2">
      <c r="C157" s="28"/>
    </row>
    <row r="158" spans="3:3" x14ac:dyDescent="0.2">
      <c r="C158" s="28"/>
    </row>
    <row r="159" spans="3:3" x14ac:dyDescent="0.2">
      <c r="C159" s="29"/>
    </row>
    <row r="160" spans="3:3" x14ac:dyDescent="0.2">
      <c r="C160" s="30"/>
    </row>
  </sheetData>
  <mergeCells count="6">
    <mergeCell ref="A119:I119"/>
    <mergeCell ref="A3:I3"/>
    <mergeCell ref="A4:I4"/>
    <mergeCell ref="A5:I5"/>
    <mergeCell ref="A118:I118"/>
    <mergeCell ref="A117:I117"/>
  </mergeCells>
  <printOptions horizontalCentered="1"/>
  <pageMargins left="0.23622047244094491" right="0.23622047244094491" top="0.74803149606299213" bottom="0.74803149606299213" header="0.31496062992125984" footer="0.31496062992125984"/>
  <pageSetup paperSize="9" scale="48" fitToHeight="2" orientation="portrait" r:id="rId1"/>
  <headerFooter alignWithMargins="0">
    <oddHeader>&amp;L&amp;"тахома,Regular"&amp;10Банка/Штедилница________________________________&amp;R&amp;"Tahoma,Regular"&amp;10Образец ВПО</oddHeader>
  </headerFooter>
  <ignoredErrors>
    <ignoredError sqref="A13:A18 A20:A22 A24:A27 A29:A36 A65:A73 A92:A99 A76:A88 A89:A90 A49:A63 A38" twoDigitTextYear="1"/>
    <ignoredError sqref="I23:I24 I38 I54:I57 I64 I19 I91 I84 I112" formula="1"/>
    <ignoredError sqref="A100:A102" numberStoredAsText="1"/>
    <ignoredError sqref="A91" twoDigitTextYear="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4"/>
  <sheetViews>
    <sheetView topLeftCell="A33" zoomScaleNormal="100" workbookViewId="0">
      <selection activeCell="A52" sqref="A52"/>
    </sheetView>
  </sheetViews>
  <sheetFormatPr defaultRowHeight="14.25" x14ac:dyDescent="0.2"/>
  <cols>
    <col min="1" max="1" width="6.42578125" style="1" customWidth="1"/>
    <col min="2" max="2" width="51.42578125" style="1" customWidth="1"/>
    <col min="3" max="3" width="14" style="1" customWidth="1"/>
    <col min="4" max="4" width="14.28515625" style="1" customWidth="1"/>
    <col min="5" max="5" width="15.28515625" style="1" customWidth="1"/>
    <col min="6" max="6" width="16.140625" style="1" customWidth="1"/>
    <col min="7" max="8" width="15.28515625" style="1" customWidth="1"/>
    <col min="9" max="9" width="16.28515625" style="1" customWidth="1"/>
    <col min="10" max="10" width="16.140625" style="1" customWidth="1"/>
    <col min="11" max="11" width="14.28515625" style="1" customWidth="1"/>
    <col min="12" max="12" width="15.28515625" style="1" customWidth="1"/>
    <col min="13" max="13" width="16.140625" style="1" customWidth="1"/>
    <col min="14" max="15" width="15.28515625" style="1" customWidth="1"/>
    <col min="16" max="16" width="16.5703125" style="1" customWidth="1"/>
    <col min="17" max="17" width="14.85546875" style="1" customWidth="1"/>
    <col min="18" max="18" width="14.42578125" style="1" customWidth="1"/>
    <col min="19" max="19" width="13" style="1" customWidth="1"/>
    <col min="20" max="16384" width="9.140625" style="1"/>
  </cols>
  <sheetData>
    <row r="1" spans="1:19" ht="15" thickBot="1" x14ac:dyDescent="0.25"/>
    <row r="2" spans="1:19" ht="15" thickBot="1" x14ac:dyDescent="0.25">
      <c r="C2" s="294"/>
      <c r="R2" s="11" t="s">
        <v>7</v>
      </c>
      <c r="S2" s="10"/>
    </row>
    <row r="3" spans="1:19" x14ac:dyDescent="0.2">
      <c r="A3" s="337" t="s">
        <v>0</v>
      </c>
      <c r="B3" s="337"/>
      <c r="C3" s="337"/>
      <c r="D3" s="337"/>
      <c r="E3" s="337"/>
      <c r="F3" s="337"/>
      <c r="G3" s="337"/>
      <c r="H3" s="337"/>
      <c r="I3" s="337"/>
      <c r="J3" s="337"/>
      <c r="K3" s="337"/>
      <c r="L3" s="337"/>
      <c r="M3" s="337"/>
      <c r="N3" s="337"/>
      <c r="O3" s="337"/>
      <c r="P3" s="337"/>
      <c r="Q3" s="337"/>
      <c r="R3" s="337"/>
      <c r="S3" s="337"/>
    </row>
    <row r="4" spans="1:19" x14ac:dyDescent="0.2">
      <c r="A4" s="337" t="s">
        <v>459</v>
      </c>
      <c r="B4" s="337"/>
      <c r="C4" s="337"/>
      <c r="D4" s="337"/>
      <c r="E4" s="337"/>
      <c r="F4" s="337"/>
      <c r="G4" s="337"/>
      <c r="H4" s="337"/>
      <c r="I4" s="337"/>
      <c r="J4" s="337"/>
      <c r="K4" s="337"/>
      <c r="L4" s="337"/>
      <c r="M4" s="337"/>
      <c r="N4" s="337"/>
      <c r="O4" s="337"/>
      <c r="P4" s="337"/>
      <c r="Q4" s="337"/>
      <c r="R4" s="337"/>
      <c r="S4" s="337"/>
    </row>
    <row r="5" spans="1:19" x14ac:dyDescent="0.2">
      <c r="A5" s="338" t="s">
        <v>1</v>
      </c>
      <c r="B5" s="338"/>
      <c r="C5" s="338"/>
      <c r="D5" s="338"/>
      <c r="E5" s="338"/>
      <c r="F5" s="338"/>
      <c r="G5" s="338"/>
      <c r="H5" s="338"/>
      <c r="I5" s="338"/>
      <c r="J5" s="338"/>
      <c r="K5" s="338"/>
      <c r="L5" s="338"/>
      <c r="M5" s="338"/>
      <c r="N5" s="338"/>
      <c r="O5" s="338"/>
      <c r="P5" s="338"/>
      <c r="Q5" s="338"/>
      <c r="R5" s="338"/>
      <c r="S5" s="338"/>
    </row>
    <row r="6" spans="1:19" x14ac:dyDescent="0.2">
      <c r="A6" s="8"/>
      <c r="B6" s="8"/>
      <c r="C6" s="36"/>
      <c r="D6" s="36"/>
      <c r="E6" s="36"/>
      <c r="F6" s="8"/>
      <c r="G6" s="36"/>
      <c r="H6" s="36"/>
      <c r="I6" s="36"/>
      <c r="J6" s="8"/>
      <c r="K6" s="36"/>
      <c r="L6" s="36"/>
      <c r="M6" s="36"/>
      <c r="N6" s="36"/>
      <c r="O6" s="36"/>
      <c r="P6" s="36"/>
      <c r="Q6" s="36"/>
      <c r="R6" s="8"/>
      <c r="S6" s="8"/>
    </row>
    <row r="7" spans="1:19" x14ac:dyDescent="0.2">
      <c r="S7" s="9" t="s">
        <v>2</v>
      </c>
    </row>
    <row r="8" spans="1:19" ht="15" thickBot="1" x14ac:dyDescent="0.25">
      <c r="S8" s="9"/>
    </row>
    <row r="9" spans="1:19" ht="42" customHeight="1" x14ac:dyDescent="0.2">
      <c r="A9" s="350" t="s">
        <v>3</v>
      </c>
      <c r="B9" s="348" t="s">
        <v>9</v>
      </c>
      <c r="C9" s="345" t="s">
        <v>28</v>
      </c>
      <c r="D9" s="345" t="s">
        <v>399</v>
      </c>
      <c r="E9" s="345"/>
      <c r="F9" s="345"/>
      <c r="G9" s="345" t="s">
        <v>400</v>
      </c>
      <c r="H9" s="345"/>
      <c r="I9" s="345"/>
      <c r="J9" s="345" t="s">
        <v>36</v>
      </c>
      <c r="K9" s="345" t="s">
        <v>37</v>
      </c>
      <c r="L9" s="345"/>
      <c r="M9" s="345"/>
      <c r="N9" s="345" t="s">
        <v>401</v>
      </c>
      <c r="O9" s="345"/>
      <c r="P9" s="345"/>
      <c r="Q9" s="345" t="s">
        <v>38</v>
      </c>
      <c r="R9" s="345"/>
      <c r="S9" s="347"/>
    </row>
    <row r="10" spans="1:19" ht="48" customHeight="1" x14ac:dyDescent="0.2">
      <c r="A10" s="351"/>
      <c r="B10" s="349"/>
      <c r="C10" s="346"/>
      <c r="D10" s="127" t="s">
        <v>191</v>
      </c>
      <c r="E10" s="127" t="s">
        <v>192</v>
      </c>
      <c r="F10" s="45" t="s">
        <v>193</v>
      </c>
      <c r="G10" s="127" t="s">
        <v>191</v>
      </c>
      <c r="H10" s="127" t="s">
        <v>192</v>
      </c>
      <c r="I10" s="45" t="s">
        <v>193</v>
      </c>
      <c r="J10" s="346"/>
      <c r="K10" s="127" t="s">
        <v>191</v>
      </c>
      <c r="L10" s="127" t="s">
        <v>192</v>
      </c>
      <c r="M10" s="45" t="s">
        <v>193</v>
      </c>
      <c r="N10" s="127" t="s">
        <v>191</v>
      </c>
      <c r="O10" s="127" t="s">
        <v>192</v>
      </c>
      <c r="P10" s="45" t="s">
        <v>193</v>
      </c>
      <c r="Q10" s="127" t="s">
        <v>191</v>
      </c>
      <c r="R10" s="127" t="s">
        <v>192</v>
      </c>
      <c r="S10" s="128" t="s">
        <v>193</v>
      </c>
    </row>
    <row r="11" spans="1:19" ht="15" thickBot="1" x14ac:dyDescent="0.25">
      <c r="A11" s="156">
        <v>1</v>
      </c>
      <c r="B11" s="157">
        <v>2</v>
      </c>
      <c r="C11" s="157">
        <v>3</v>
      </c>
      <c r="D11" s="157">
        <v>4</v>
      </c>
      <c r="E11" s="157">
        <v>5</v>
      </c>
      <c r="F11" s="157">
        <v>6</v>
      </c>
      <c r="G11" s="157">
        <v>7</v>
      </c>
      <c r="H11" s="157">
        <v>8</v>
      </c>
      <c r="I11" s="157">
        <v>9</v>
      </c>
      <c r="J11" s="157">
        <v>10</v>
      </c>
      <c r="K11" s="157">
        <v>11</v>
      </c>
      <c r="L11" s="157">
        <v>12</v>
      </c>
      <c r="M11" s="157">
        <v>13</v>
      </c>
      <c r="N11" s="158" t="s">
        <v>224</v>
      </c>
      <c r="O11" s="158" t="s">
        <v>225</v>
      </c>
      <c r="P11" s="158" t="s">
        <v>226</v>
      </c>
      <c r="Q11" s="157" t="s">
        <v>402</v>
      </c>
      <c r="R11" s="157" t="s">
        <v>403</v>
      </c>
      <c r="S11" s="159" t="s">
        <v>404</v>
      </c>
    </row>
    <row r="12" spans="1:19" s="56" customFormat="1" ht="15" thickBot="1" x14ac:dyDescent="0.25">
      <c r="A12" s="173">
        <v>1</v>
      </c>
      <c r="B12" s="93" t="s">
        <v>248</v>
      </c>
      <c r="C12" s="174"/>
      <c r="D12" s="175">
        <f>D13+D30+D43</f>
        <v>0</v>
      </c>
      <c r="E12" s="175">
        <f t="shared" ref="E12:I12" si="0">E13+E30+E43</f>
        <v>0</v>
      </c>
      <c r="F12" s="175">
        <f t="shared" si="0"/>
        <v>0</v>
      </c>
      <c r="G12" s="175">
        <f t="shared" si="0"/>
        <v>0</v>
      </c>
      <c r="H12" s="175">
        <f t="shared" si="0"/>
        <v>0</v>
      </c>
      <c r="I12" s="175">
        <f t="shared" si="0"/>
        <v>0</v>
      </c>
      <c r="J12" s="176"/>
      <c r="K12" s="174"/>
      <c r="L12" s="174"/>
      <c r="M12" s="176"/>
      <c r="N12" s="246"/>
      <c r="O12" s="246"/>
      <c r="P12" s="246"/>
      <c r="Q12" s="175">
        <f t="shared" ref="Q12" si="1">Q13+Q30+Q43</f>
        <v>0</v>
      </c>
      <c r="R12" s="175">
        <f t="shared" ref="R12" si="2">R13+R30+R43</f>
        <v>0</v>
      </c>
      <c r="S12" s="177">
        <f t="shared" ref="S12" si="3">S13+S30+S43</f>
        <v>0</v>
      </c>
    </row>
    <row r="13" spans="1:19" s="56" customFormat="1" ht="42.75" x14ac:dyDescent="0.2">
      <c r="A13" s="169">
        <v>2</v>
      </c>
      <c r="B13" s="170" t="s">
        <v>241</v>
      </c>
      <c r="C13" s="155"/>
      <c r="D13" s="170">
        <f>D14+D15+D19+D24+D25+D26+D27+D28+D29</f>
        <v>0</v>
      </c>
      <c r="E13" s="170">
        <f t="shared" ref="E13" si="4">E14+E15+E19+E24+E25+E26+E27+E28+E29</f>
        <v>0</v>
      </c>
      <c r="F13" s="170">
        <f>F14+F15+F19+F24+F25+F26+F27+F28+F29</f>
        <v>0</v>
      </c>
      <c r="G13" s="171"/>
      <c r="H13" s="171"/>
      <c r="I13" s="155"/>
      <c r="J13" s="155"/>
      <c r="K13" s="171"/>
      <c r="L13" s="171"/>
      <c r="M13" s="155"/>
      <c r="N13" s="171"/>
      <c r="O13" s="171"/>
      <c r="P13" s="155"/>
      <c r="Q13" s="170">
        <f>Q14+Q15+Q19+Q24+Q25+Q26+Q27+Q28+Q29</f>
        <v>0</v>
      </c>
      <c r="R13" s="170">
        <f>R14+R15+R19+R24+R25+R26+R27+R28+R29</f>
        <v>0</v>
      </c>
      <c r="S13" s="172">
        <f>S14+S15+S19+S24+S25+S26+S27+S28+S29</f>
        <v>0</v>
      </c>
    </row>
    <row r="14" spans="1:19" s="56" customFormat="1" ht="28.5" x14ac:dyDescent="0.2">
      <c r="A14" s="58" t="s">
        <v>194</v>
      </c>
      <c r="B14" s="117" t="s">
        <v>196</v>
      </c>
      <c r="C14" s="161" t="s">
        <v>195</v>
      </c>
      <c r="D14" s="57"/>
      <c r="E14" s="57"/>
      <c r="F14" s="72"/>
      <c r="G14" s="136"/>
      <c r="H14" s="136"/>
      <c r="I14" s="137"/>
      <c r="J14" s="138">
        <v>1</v>
      </c>
      <c r="K14" s="57"/>
      <c r="L14" s="57"/>
      <c r="M14" s="72"/>
      <c r="N14" s="136"/>
      <c r="O14" s="136"/>
      <c r="P14" s="137"/>
      <c r="Q14" s="80">
        <f>D14*K14</f>
        <v>0</v>
      </c>
      <c r="R14" s="80">
        <f>E14*L14</f>
        <v>0</v>
      </c>
      <c r="S14" s="102">
        <f>F14*M14</f>
        <v>0</v>
      </c>
    </row>
    <row r="15" spans="1:19" s="56" customFormat="1" ht="28.5" x14ac:dyDescent="0.2">
      <c r="A15" s="58" t="s">
        <v>95</v>
      </c>
      <c r="B15" s="117" t="s">
        <v>222</v>
      </c>
      <c r="C15" s="146"/>
      <c r="D15" s="125">
        <f>SUM(D16:D18)</f>
        <v>0</v>
      </c>
      <c r="E15" s="125">
        <f t="shared" ref="E15:F15" si="5">SUM(E16:E18)</f>
        <v>0</v>
      </c>
      <c r="F15" s="125">
        <f t="shared" si="5"/>
        <v>0</v>
      </c>
      <c r="G15" s="136"/>
      <c r="H15" s="136"/>
      <c r="I15" s="137"/>
      <c r="J15" s="139"/>
      <c r="K15" s="136"/>
      <c r="L15" s="136"/>
      <c r="M15" s="137"/>
      <c r="N15" s="136"/>
      <c r="O15" s="136"/>
      <c r="P15" s="137"/>
      <c r="Q15" s="125">
        <f>SUM(Q16:Q18)</f>
        <v>0</v>
      </c>
      <c r="R15" s="125">
        <f t="shared" ref="R15" si="6">SUM(R16:R18)</f>
        <v>0</v>
      </c>
      <c r="S15" s="129">
        <f t="shared" ref="S15" si="7">SUM(S16:S18)</f>
        <v>0</v>
      </c>
    </row>
    <row r="16" spans="1:19" ht="28.5" x14ac:dyDescent="0.2">
      <c r="A16" s="59" t="s">
        <v>75</v>
      </c>
      <c r="B16" s="37" t="s">
        <v>197</v>
      </c>
      <c r="C16" s="160">
        <v>52.4</v>
      </c>
      <c r="D16" s="4"/>
      <c r="E16" s="4"/>
      <c r="F16" s="12"/>
      <c r="G16" s="140"/>
      <c r="H16" s="140"/>
      <c r="I16" s="141"/>
      <c r="J16" s="142"/>
      <c r="K16" s="4"/>
      <c r="L16" s="4"/>
      <c r="M16" s="12"/>
      <c r="N16" s="140"/>
      <c r="O16" s="140"/>
      <c r="P16" s="141"/>
      <c r="Q16" s="64">
        <f>D16*K16</f>
        <v>0</v>
      </c>
      <c r="R16" s="64">
        <f>E16*L16</f>
        <v>0</v>
      </c>
      <c r="S16" s="120">
        <f>F16*M16</f>
        <v>0</v>
      </c>
    </row>
    <row r="17" spans="1:19" ht="28.5" x14ac:dyDescent="0.2">
      <c r="A17" s="59" t="s">
        <v>76</v>
      </c>
      <c r="B17" s="37" t="s">
        <v>198</v>
      </c>
      <c r="C17" s="160">
        <v>52.4</v>
      </c>
      <c r="D17" s="4"/>
      <c r="E17" s="4"/>
      <c r="F17" s="12"/>
      <c r="G17" s="140"/>
      <c r="H17" s="140"/>
      <c r="I17" s="141"/>
      <c r="J17" s="142">
        <v>0.05</v>
      </c>
      <c r="K17" s="4"/>
      <c r="L17" s="4"/>
      <c r="M17" s="12"/>
      <c r="N17" s="140"/>
      <c r="O17" s="140"/>
      <c r="P17" s="141"/>
      <c r="Q17" s="64">
        <f t="shared" ref="Q17:S18" si="8">D17*K17</f>
        <v>0</v>
      </c>
      <c r="R17" s="64">
        <f t="shared" si="8"/>
        <v>0</v>
      </c>
      <c r="S17" s="120">
        <f t="shared" si="8"/>
        <v>0</v>
      </c>
    </row>
    <row r="18" spans="1:19" ht="28.5" x14ac:dyDescent="0.2">
      <c r="A18" s="59" t="s">
        <v>77</v>
      </c>
      <c r="B18" s="37" t="s">
        <v>199</v>
      </c>
      <c r="C18" s="160" t="s">
        <v>195</v>
      </c>
      <c r="D18" s="4"/>
      <c r="E18" s="4"/>
      <c r="F18" s="12"/>
      <c r="G18" s="140"/>
      <c r="H18" s="140"/>
      <c r="I18" s="141"/>
      <c r="J18" s="142">
        <v>1</v>
      </c>
      <c r="K18" s="4"/>
      <c r="L18" s="4"/>
      <c r="M18" s="12"/>
      <c r="N18" s="140"/>
      <c r="O18" s="140"/>
      <c r="P18" s="141"/>
      <c r="Q18" s="64">
        <f t="shared" si="8"/>
        <v>0</v>
      </c>
      <c r="R18" s="64">
        <f t="shared" si="8"/>
        <v>0</v>
      </c>
      <c r="S18" s="120">
        <f t="shared" si="8"/>
        <v>0</v>
      </c>
    </row>
    <row r="19" spans="1:19" s="56" customFormat="1" ht="28.5" x14ac:dyDescent="0.2">
      <c r="A19" s="58" t="s">
        <v>200</v>
      </c>
      <c r="B19" s="117" t="s">
        <v>223</v>
      </c>
      <c r="C19" s="146"/>
      <c r="D19" s="125">
        <f>SUM(D20:D23)</f>
        <v>0</v>
      </c>
      <c r="E19" s="125">
        <f t="shared" ref="E19:F19" si="9">SUM(E20:E23)</f>
        <v>0</v>
      </c>
      <c r="F19" s="125">
        <f t="shared" si="9"/>
        <v>0</v>
      </c>
      <c r="G19" s="136"/>
      <c r="H19" s="136"/>
      <c r="I19" s="137"/>
      <c r="J19" s="139"/>
      <c r="K19" s="136"/>
      <c r="L19" s="136"/>
      <c r="M19" s="137"/>
      <c r="N19" s="136"/>
      <c r="O19" s="136"/>
      <c r="P19" s="137"/>
      <c r="Q19" s="125">
        <f>SUM(Q20:Q23)</f>
        <v>0</v>
      </c>
      <c r="R19" s="125">
        <f t="shared" ref="R19" si="10">SUM(R20:R23)</f>
        <v>0</v>
      </c>
      <c r="S19" s="129">
        <f t="shared" ref="S19" si="11">SUM(S20:S23)</f>
        <v>0</v>
      </c>
    </row>
    <row r="20" spans="1:19" x14ac:dyDescent="0.2">
      <c r="A20" s="59" t="s">
        <v>204</v>
      </c>
      <c r="B20" s="37" t="s">
        <v>201</v>
      </c>
      <c r="C20" s="160" t="s">
        <v>212</v>
      </c>
      <c r="D20" s="4"/>
      <c r="E20" s="4"/>
      <c r="F20" s="12"/>
      <c r="G20" s="140"/>
      <c r="H20" s="140"/>
      <c r="I20" s="141"/>
      <c r="J20" s="142">
        <v>0.5</v>
      </c>
      <c r="K20" s="4"/>
      <c r="L20" s="4"/>
      <c r="M20" s="12"/>
      <c r="N20" s="140"/>
      <c r="O20" s="140"/>
      <c r="P20" s="141"/>
      <c r="Q20" s="64">
        <f t="shared" ref="Q20:Q29" si="12">D20*K20</f>
        <v>0</v>
      </c>
      <c r="R20" s="64">
        <f t="shared" ref="R20:R29" si="13">E20*L20</f>
        <v>0</v>
      </c>
      <c r="S20" s="120">
        <f t="shared" ref="S20:S29" si="14">F20*M20</f>
        <v>0</v>
      </c>
    </row>
    <row r="21" spans="1:19" x14ac:dyDescent="0.2">
      <c r="A21" s="59" t="s">
        <v>205</v>
      </c>
      <c r="B21" s="37" t="s">
        <v>202</v>
      </c>
      <c r="C21" s="160" t="s">
        <v>212</v>
      </c>
      <c r="D21" s="4"/>
      <c r="E21" s="4"/>
      <c r="F21" s="12"/>
      <c r="G21" s="140"/>
      <c r="H21" s="140"/>
      <c r="I21" s="141"/>
      <c r="J21" s="142">
        <v>0.5</v>
      </c>
      <c r="K21" s="4"/>
      <c r="L21" s="4"/>
      <c r="M21" s="12"/>
      <c r="N21" s="140"/>
      <c r="O21" s="140"/>
      <c r="P21" s="141"/>
      <c r="Q21" s="64">
        <f t="shared" si="12"/>
        <v>0</v>
      </c>
      <c r="R21" s="64">
        <f t="shared" si="13"/>
        <v>0</v>
      </c>
      <c r="S21" s="120">
        <f t="shared" si="14"/>
        <v>0</v>
      </c>
    </row>
    <row r="22" spans="1:19" ht="28.5" x14ac:dyDescent="0.2">
      <c r="A22" s="59" t="s">
        <v>206</v>
      </c>
      <c r="B22" s="37" t="s">
        <v>203</v>
      </c>
      <c r="C22" s="160" t="s">
        <v>212</v>
      </c>
      <c r="D22" s="4"/>
      <c r="E22" s="4"/>
      <c r="F22" s="12"/>
      <c r="G22" s="140"/>
      <c r="H22" s="140"/>
      <c r="I22" s="141"/>
      <c r="J22" s="142">
        <v>0.5</v>
      </c>
      <c r="K22" s="4"/>
      <c r="L22" s="4"/>
      <c r="M22" s="12"/>
      <c r="N22" s="140"/>
      <c r="O22" s="140"/>
      <c r="P22" s="141"/>
      <c r="Q22" s="64">
        <f t="shared" si="12"/>
        <v>0</v>
      </c>
      <c r="R22" s="64">
        <f t="shared" si="13"/>
        <v>0</v>
      </c>
      <c r="S22" s="120">
        <f t="shared" si="14"/>
        <v>0</v>
      </c>
    </row>
    <row r="23" spans="1:19" x14ac:dyDescent="0.2">
      <c r="A23" s="59" t="s">
        <v>208</v>
      </c>
      <c r="B23" s="37" t="s">
        <v>207</v>
      </c>
      <c r="C23" s="160" t="s">
        <v>212</v>
      </c>
      <c r="D23" s="4"/>
      <c r="E23" s="4"/>
      <c r="F23" s="12"/>
      <c r="G23" s="140"/>
      <c r="H23" s="140"/>
      <c r="I23" s="141"/>
      <c r="J23" s="142">
        <v>0.5</v>
      </c>
      <c r="K23" s="4"/>
      <c r="L23" s="4"/>
      <c r="M23" s="12"/>
      <c r="N23" s="140"/>
      <c r="O23" s="140"/>
      <c r="P23" s="141"/>
      <c r="Q23" s="64">
        <f t="shared" si="12"/>
        <v>0</v>
      </c>
      <c r="R23" s="64">
        <f t="shared" si="13"/>
        <v>0</v>
      </c>
      <c r="S23" s="120">
        <f t="shared" si="14"/>
        <v>0</v>
      </c>
    </row>
    <row r="24" spans="1:19" s="56" customFormat="1" ht="42.75" x14ac:dyDescent="0.2">
      <c r="A24" s="58" t="s">
        <v>214</v>
      </c>
      <c r="B24" s="117" t="s">
        <v>218</v>
      </c>
      <c r="C24" s="161" t="s">
        <v>209</v>
      </c>
      <c r="D24" s="72"/>
      <c r="E24" s="72"/>
      <c r="F24" s="72"/>
      <c r="G24" s="137"/>
      <c r="H24" s="137"/>
      <c r="I24" s="137"/>
      <c r="J24" s="138">
        <v>1</v>
      </c>
      <c r="K24" s="72"/>
      <c r="L24" s="72"/>
      <c r="M24" s="72"/>
      <c r="N24" s="137"/>
      <c r="O24" s="137"/>
      <c r="P24" s="137"/>
      <c r="Q24" s="80">
        <f t="shared" si="12"/>
        <v>0</v>
      </c>
      <c r="R24" s="80">
        <f t="shared" si="13"/>
        <v>0</v>
      </c>
      <c r="S24" s="102">
        <f t="shared" si="14"/>
        <v>0</v>
      </c>
    </row>
    <row r="25" spans="1:19" s="56" customFormat="1" ht="28.5" x14ac:dyDescent="0.2">
      <c r="A25" s="58" t="s">
        <v>215</v>
      </c>
      <c r="B25" s="118" t="s">
        <v>217</v>
      </c>
      <c r="C25" s="161" t="s">
        <v>210</v>
      </c>
      <c r="D25" s="72"/>
      <c r="E25" s="72"/>
      <c r="F25" s="72"/>
      <c r="G25" s="137"/>
      <c r="H25" s="137"/>
      <c r="I25" s="137"/>
      <c r="J25" s="138">
        <v>1</v>
      </c>
      <c r="K25" s="72"/>
      <c r="L25" s="72"/>
      <c r="M25" s="72"/>
      <c r="N25" s="137"/>
      <c r="O25" s="137"/>
      <c r="P25" s="137"/>
      <c r="Q25" s="80">
        <f t="shared" si="12"/>
        <v>0</v>
      </c>
      <c r="R25" s="80">
        <f t="shared" si="13"/>
        <v>0</v>
      </c>
      <c r="S25" s="102">
        <f t="shared" si="14"/>
        <v>0</v>
      </c>
    </row>
    <row r="26" spans="1:19" s="56" customFormat="1" ht="42.75" x14ac:dyDescent="0.2">
      <c r="A26" s="58" t="s">
        <v>219</v>
      </c>
      <c r="B26" s="117" t="s">
        <v>216</v>
      </c>
      <c r="C26" s="161" t="s">
        <v>211</v>
      </c>
      <c r="D26" s="72"/>
      <c r="E26" s="72"/>
      <c r="F26" s="72"/>
      <c r="G26" s="137"/>
      <c r="H26" s="137"/>
      <c r="I26" s="137"/>
      <c r="J26" s="138">
        <v>1</v>
      </c>
      <c r="K26" s="72"/>
      <c r="L26" s="72"/>
      <c r="M26" s="72"/>
      <c r="N26" s="137"/>
      <c r="O26" s="137"/>
      <c r="P26" s="137"/>
      <c r="Q26" s="80">
        <f t="shared" si="12"/>
        <v>0</v>
      </c>
      <c r="R26" s="80">
        <f t="shared" si="13"/>
        <v>0</v>
      </c>
      <c r="S26" s="102">
        <f t="shared" si="14"/>
        <v>0</v>
      </c>
    </row>
    <row r="27" spans="1:19" s="56" customFormat="1" ht="57" x14ac:dyDescent="0.2">
      <c r="A27" s="58" t="s">
        <v>220</v>
      </c>
      <c r="B27" s="117" t="s">
        <v>221</v>
      </c>
      <c r="C27" s="161" t="s">
        <v>213</v>
      </c>
      <c r="D27" s="72"/>
      <c r="E27" s="72"/>
      <c r="F27" s="72"/>
      <c r="G27" s="137"/>
      <c r="H27" s="137"/>
      <c r="I27" s="137"/>
      <c r="J27" s="138" t="s">
        <v>537</v>
      </c>
      <c r="K27" s="72"/>
      <c r="L27" s="72"/>
      <c r="M27" s="72"/>
      <c r="N27" s="137"/>
      <c r="O27" s="137"/>
      <c r="P27" s="137"/>
      <c r="Q27" s="80">
        <f t="shared" si="12"/>
        <v>0</v>
      </c>
      <c r="R27" s="80">
        <f t="shared" si="13"/>
        <v>0</v>
      </c>
      <c r="S27" s="102">
        <f t="shared" si="14"/>
        <v>0</v>
      </c>
    </row>
    <row r="28" spans="1:19" s="56" customFormat="1" ht="28.5" x14ac:dyDescent="0.2">
      <c r="A28" s="132" t="s">
        <v>239</v>
      </c>
      <c r="B28" s="133" t="s">
        <v>240</v>
      </c>
      <c r="C28" s="160">
        <v>52.9</v>
      </c>
      <c r="D28" s="32"/>
      <c r="E28" s="33"/>
      <c r="F28" s="130"/>
      <c r="G28" s="141"/>
      <c r="H28" s="141"/>
      <c r="I28" s="143"/>
      <c r="J28" s="138">
        <v>0.2</v>
      </c>
      <c r="K28" s="131"/>
      <c r="L28" s="112"/>
      <c r="M28" s="112"/>
      <c r="N28" s="145"/>
      <c r="O28" s="145"/>
      <c r="P28" s="145"/>
      <c r="Q28" s="80">
        <f t="shared" si="12"/>
        <v>0</v>
      </c>
      <c r="R28" s="80">
        <f t="shared" si="13"/>
        <v>0</v>
      </c>
      <c r="S28" s="102">
        <f t="shared" si="14"/>
        <v>0</v>
      </c>
    </row>
    <row r="29" spans="1:19" s="56" customFormat="1" ht="43.5" thickBot="1" x14ac:dyDescent="0.25">
      <c r="A29" s="132" t="s">
        <v>243</v>
      </c>
      <c r="B29" s="109" t="s">
        <v>242</v>
      </c>
      <c r="C29" s="262" t="s">
        <v>511</v>
      </c>
      <c r="D29" s="112"/>
      <c r="E29" s="112"/>
      <c r="F29" s="112"/>
      <c r="G29" s="145"/>
      <c r="H29" s="145"/>
      <c r="I29" s="145"/>
      <c r="J29" s="147">
        <v>1</v>
      </c>
      <c r="K29" s="112"/>
      <c r="L29" s="112"/>
      <c r="M29" s="112"/>
      <c r="N29" s="145"/>
      <c r="O29" s="145"/>
      <c r="P29" s="145"/>
      <c r="Q29" s="111">
        <f t="shared" si="12"/>
        <v>0</v>
      </c>
      <c r="R29" s="111">
        <f t="shared" si="13"/>
        <v>0</v>
      </c>
      <c r="S29" s="115">
        <f t="shared" si="14"/>
        <v>0</v>
      </c>
    </row>
    <row r="30" spans="1:19" s="56" customFormat="1" ht="42.75" x14ac:dyDescent="0.2">
      <c r="A30" s="150">
        <v>3</v>
      </c>
      <c r="B30" s="90" t="s">
        <v>516</v>
      </c>
      <c r="C30" s="135"/>
      <c r="D30" s="90">
        <f>D31+D39+D40</f>
        <v>0</v>
      </c>
      <c r="E30" s="90">
        <f t="shared" ref="E30:F30" si="15">E31+E39+E40</f>
        <v>0</v>
      </c>
      <c r="F30" s="90">
        <f t="shared" si="15"/>
        <v>0</v>
      </c>
      <c r="G30" s="134"/>
      <c r="H30" s="134"/>
      <c r="I30" s="134"/>
      <c r="J30" s="135"/>
      <c r="K30" s="134"/>
      <c r="L30" s="134"/>
      <c r="M30" s="135"/>
      <c r="N30" s="134"/>
      <c r="O30" s="134"/>
      <c r="P30" s="134"/>
      <c r="Q30" s="89">
        <f>Q31+Q39+Q40</f>
        <v>0</v>
      </c>
      <c r="R30" s="89">
        <f t="shared" ref="R30:S30" si="16">R31+R39+R40</f>
        <v>0</v>
      </c>
      <c r="S30" s="91">
        <f t="shared" si="16"/>
        <v>0</v>
      </c>
    </row>
    <row r="31" spans="1:19" s="56" customFormat="1" ht="42.75" x14ac:dyDescent="0.2">
      <c r="A31" s="151">
        <v>3.1</v>
      </c>
      <c r="B31" s="108" t="s">
        <v>244</v>
      </c>
      <c r="C31" s="224">
        <v>52.2</v>
      </c>
      <c r="D31" s="125">
        <f>SUM(D32:D38)</f>
        <v>0</v>
      </c>
      <c r="E31" s="125">
        <f t="shared" ref="E31:I31" si="17">SUM(E32:E38)</f>
        <v>0</v>
      </c>
      <c r="F31" s="125">
        <f t="shared" si="17"/>
        <v>0</v>
      </c>
      <c r="G31" s="125">
        <f t="shared" si="17"/>
        <v>0</v>
      </c>
      <c r="H31" s="125">
        <f t="shared" si="17"/>
        <v>0</v>
      </c>
      <c r="I31" s="125">
        <f t="shared" si="17"/>
        <v>0</v>
      </c>
      <c r="J31" s="137"/>
      <c r="K31" s="136"/>
      <c r="L31" s="136"/>
      <c r="M31" s="137"/>
      <c r="N31" s="125">
        <f t="shared" ref="N31" si="18">SUM(N32:N38)</f>
        <v>0</v>
      </c>
      <c r="O31" s="125">
        <f t="shared" ref="O31" si="19">SUM(O32:O38)</f>
        <v>0</v>
      </c>
      <c r="P31" s="125">
        <f t="shared" ref="P31" si="20">SUM(P32:P38)</f>
        <v>0</v>
      </c>
      <c r="Q31" s="125">
        <f t="shared" ref="Q31" si="21">SUM(Q32:Q38)</f>
        <v>0</v>
      </c>
      <c r="R31" s="125">
        <f t="shared" ref="R31" si="22">SUM(R32:R38)</f>
        <v>0</v>
      </c>
      <c r="S31" s="129">
        <f t="shared" ref="S31" si="23">SUM(S32:S38)</f>
        <v>0</v>
      </c>
    </row>
    <row r="32" spans="1:19" ht="42.75" x14ac:dyDescent="0.2">
      <c r="A32" s="59" t="s">
        <v>68</v>
      </c>
      <c r="B32" s="37" t="s">
        <v>328</v>
      </c>
      <c r="C32" s="160"/>
      <c r="D32" s="12"/>
      <c r="E32" s="12"/>
      <c r="F32" s="12"/>
      <c r="G32" s="12"/>
      <c r="H32" s="12"/>
      <c r="I32" s="12"/>
      <c r="J32" s="142">
        <v>1</v>
      </c>
      <c r="K32" s="148"/>
      <c r="L32" s="12"/>
      <c r="M32" s="12"/>
      <c r="N32" s="12">
        <f>G32*K32</f>
        <v>0</v>
      </c>
      <c r="O32" s="12">
        <f t="shared" ref="O32:P32" si="24">H32*L32</f>
        <v>0</v>
      </c>
      <c r="P32" s="12">
        <f t="shared" si="24"/>
        <v>0</v>
      </c>
      <c r="Q32" s="31">
        <f>IF(D32-N32&lt;0,0,D32-N32)</f>
        <v>0</v>
      </c>
      <c r="R32" s="31">
        <f>IF(E32-O32&lt;0,0,E32-O32)</f>
        <v>0</v>
      </c>
      <c r="S32" s="35">
        <f>IF(F32-P32&lt;0,0,F32-P32)</f>
        <v>0</v>
      </c>
    </row>
    <row r="33" spans="1:19" s="56" customFormat="1" ht="28.5" x14ac:dyDescent="0.2">
      <c r="A33" s="59" t="s">
        <v>126</v>
      </c>
      <c r="B33" s="37" t="s">
        <v>45</v>
      </c>
      <c r="C33" s="160"/>
      <c r="D33" s="12"/>
      <c r="E33" s="12"/>
      <c r="F33" s="12"/>
      <c r="G33" s="12"/>
      <c r="H33" s="12"/>
      <c r="I33" s="12"/>
      <c r="J33" s="142">
        <v>0.93</v>
      </c>
      <c r="K33" s="12"/>
      <c r="L33" s="12"/>
      <c r="M33" s="12"/>
      <c r="N33" s="12">
        <f t="shared" ref="N33:N38" si="25">G33*K33</f>
        <v>0</v>
      </c>
      <c r="O33" s="12">
        <f t="shared" ref="O33:O38" si="26">H33*L33</f>
        <v>0</v>
      </c>
      <c r="P33" s="12">
        <f t="shared" ref="P33:P38" si="27">I33*M33</f>
        <v>0</v>
      </c>
      <c r="Q33" s="31">
        <f t="shared" ref="Q33:Q38" si="28">IF(D33-N33&lt;0,0,D33-N33)</f>
        <v>0</v>
      </c>
      <c r="R33" s="31">
        <f t="shared" ref="R33:R38" si="29">IF(E33-O33&lt;0,0,E33-O33)</f>
        <v>0</v>
      </c>
      <c r="S33" s="35">
        <f t="shared" ref="S33:S38" si="30">IF(F33-P33&lt;0,0,F33-P33)</f>
        <v>0</v>
      </c>
    </row>
    <row r="34" spans="1:19" x14ac:dyDescent="0.2">
      <c r="A34" s="59" t="s">
        <v>69</v>
      </c>
      <c r="B34" s="4" t="s">
        <v>227</v>
      </c>
      <c r="C34" s="160"/>
      <c r="D34" s="12"/>
      <c r="E34" s="12"/>
      <c r="F34" s="12"/>
      <c r="G34" s="12"/>
      <c r="H34" s="12"/>
      <c r="I34" s="12"/>
      <c r="J34" s="142">
        <v>0.85</v>
      </c>
      <c r="K34" s="12"/>
      <c r="L34" s="12"/>
      <c r="M34" s="12"/>
      <c r="N34" s="12">
        <f t="shared" si="25"/>
        <v>0</v>
      </c>
      <c r="O34" s="12">
        <f t="shared" si="26"/>
        <v>0</v>
      </c>
      <c r="P34" s="12">
        <f t="shared" si="27"/>
        <v>0</v>
      </c>
      <c r="Q34" s="31">
        <f t="shared" si="28"/>
        <v>0</v>
      </c>
      <c r="R34" s="31">
        <f t="shared" si="29"/>
        <v>0</v>
      </c>
      <c r="S34" s="35">
        <f t="shared" si="30"/>
        <v>0</v>
      </c>
    </row>
    <row r="35" spans="1:19" ht="42.75" x14ac:dyDescent="0.2">
      <c r="A35" s="59" t="s">
        <v>229</v>
      </c>
      <c r="B35" s="4" t="s">
        <v>329</v>
      </c>
      <c r="C35" s="160"/>
      <c r="D35" s="12"/>
      <c r="E35" s="12"/>
      <c r="F35" s="12"/>
      <c r="G35" s="12"/>
      <c r="H35" s="12"/>
      <c r="I35" s="12"/>
      <c r="J35" s="142">
        <v>0.75</v>
      </c>
      <c r="K35" s="12"/>
      <c r="L35" s="12"/>
      <c r="M35" s="12"/>
      <c r="N35" s="12">
        <f t="shared" si="25"/>
        <v>0</v>
      </c>
      <c r="O35" s="12">
        <f t="shared" si="26"/>
        <v>0</v>
      </c>
      <c r="P35" s="12">
        <f t="shared" si="27"/>
        <v>0</v>
      </c>
      <c r="Q35" s="31">
        <f t="shared" si="28"/>
        <v>0</v>
      </c>
      <c r="R35" s="31">
        <f t="shared" si="29"/>
        <v>0</v>
      </c>
      <c r="S35" s="35">
        <f t="shared" si="30"/>
        <v>0</v>
      </c>
    </row>
    <row r="36" spans="1:19" ht="28.5" x14ac:dyDescent="0.2">
      <c r="A36" s="59" t="s">
        <v>230</v>
      </c>
      <c r="B36" s="4" t="s">
        <v>330</v>
      </c>
      <c r="C36" s="160"/>
      <c r="D36" s="12"/>
      <c r="E36" s="12"/>
      <c r="F36" s="12"/>
      <c r="G36" s="12"/>
      <c r="H36" s="12"/>
      <c r="I36" s="12"/>
      <c r="J36" s="142">
        <v>0.7</v>
      </c>
      <c r="K36" s="12"/>
      <c r="L36" s="12"/>
      <c r="M36" s="12"/>
      <c r="N36" s="12">
        <f t="shared" si="25"/>
        <v>0</v>
      </c>
      <c r="O36" s="12">
        <f t="shared" si="26"/>
        <v>0</v>
      </c>
      <c r="P36" s="12">
        <f t="shared" si="27"/>
        <v>0</v>
      </c>
      <c r="Q36" s="31">
        <f t="shared" si="28"/>
        <v>0</v>
      </c>
      <c r="R36" s="31">
        <f t="shared" si="29"/>
        <v>0</v>
      </c>
      <c r="S36" s="35">
        <f t="shared" si="30"/>
        <v>0</v>
      </c>
    </row>
    <row r="37" spans="1:19" ht="42.75" x14ac:dyDescent="0.2">
      <c r="A37" s="59" t="s">
        <v>231</v>
      </c>
      <c r="B37" s="4" t="s">
        <v>331</v>
      </c>
      <c r="C37" s="160"/>
      <c r="D37" s="12"/>
      <c r="E37" s="12"/>
      <c r="F37" s="12"/>
      <c r="G37" s="12"/>
      <c r="H37" s="12"/>
      <c r="I37" s="12"/>
      <c r="J37" s="142">
        <v>0.65</v>
      </c>
      <c r="K37" s="12"/>
      <c r="L37" s="12"/>
      <c r="M37" s="12"/>
      <c r="N37" s="12">
        <f t="shared" si="25"/>
        <v>0</v>
      </c>
      <c r="O37" s="12">
        <f t="shared" si="26"/>
        <v>0</v>
      </c>
      <c r="P37" s="12">
        <f t="shared" si="27"/>
        <v>0</v>
      </c>
      <c r="Q37" s="31">
        <f t="shared" si="28"/>
        <v>0</v>
      </c>
      <c r="R37" s="31">
        <f t="shared" si="29"/>
        <v>0</v>
      </c>
      <c r="S37" s="35">
        <f t="shared" si="30"/>
        <v>0</v>
      </c>
    </row>
    <row r="38" spans="1:19" x14ac:dyDescent="0.2">
      <c r="A38" s="59" t="s">
        <v>232</v>
      </c>
      <c r="B38" s="4" t="s">
        <v>228</v>
      </c>
      <c r="C38" s="160"/>
      <c r="D38" s="12"/>
      <c r="E38" s="12"/>
      <c r="F38" s="12"/>
      <c r="G38" s="12"/>
      <c r="H38" s="12"/>
      <c r="I38" s="12"/>
      <c r="J38" s="142">
        <v>0.5</v>
      </c>
      <c r="K38" s="12"/>
      <c r="L38" s="12"/>
      <c r="M38" s="12"/>
      <c r="N38" s="12">
        <f t="shared" si="25"/>
        <v>0</v>
      </c>
      <c r="O38" s="12">
        <f t="shared" si="26"/>
        <v>0</v>
      </c>
      <c r="P38" s="12">
        <f t="shared" si="27"/>
        <v>0</v>
      </c>
      <c r="Q38" s="31">
        <f t="shared" si="28"/>
        <v>0</v>
      </c>
      <c r="R38" s="31">
        <f t="shared" si="29"/>
        <v>0</v>
      </c>
      <c r="S38" s="35">
        <f t="shared" si="30"/>
        <v>0</v>
      </c>
    </row>
    <row r="39" spans="1:19" ht="28.5" x14ac:dyDescent="0.2">
      <c r="A39" s="58" t="s">
        <v>235</v>
      </c>
      <c r="B39" s="117" t="s">
        <v>233</v>
      </c>
      <c r="C39" s="161" t="s">
        <v>234</v>
      </c>
      <c r="D39" s="72"/>
      <c r="E39" s="72"/>
      <c r="F39" s="72"/>
      <c r="G39" s="137"/>
      <c r="H39" s="137"/>
      <c r="I39" s="137"/>
      <c r="J39" s="142">
        <v>0</v>
      </c>
      <c r="K39" s="72"/>
      <c r="L39" s="72"/>
      <c r="M39" s="72"/>
      <c r="N39" s="137"/>
      <c r="O39" s="137"/>
      <c r="P39" s="137"/>
      <c r="Q39" s="80">
        <f>D39*K39</f>
        <v>0</v>
      </c>
      <c r="R39" s="80">
        <f t="shared" ref="R39" si="31">E39*L39</f>
        <v>0</v>
      </c>
      <c r="S39" s="102">
        <f t="shared" ref="S39" si="32">F39*M39</f>
        <v>0</v>
      </c>
    </row>
    <row r="40" spans="1:19" ht="28.5" x14ac:dyDescent="0.2">
      <c r="A40" s="152">
        <v>3.3</v>
      </c>
      <c r="B40" s="149" t="s">
        <v>245</v>
      </c>
      <c r="C40" s="141"/>
      <c r="D40" s="126">
        <f>D41+D42</f>
        <v>0</v>
      </c>
      <c r="E40" s="126">
        <f t="shared" ref="E40:F40" si="33">E41+E42</f>
        <v>0</v>
      </c>
      <c r="F40" s="126">
        <f t="shared" si="33"/>
        <v>0</v>
      </c>
      <c r="G40" s="140"/>
      <c r="H40" s="140"/>
      <c r="I40" s="141"/>
      <c r="J40" s="141"/>
      <c r="K40" s="140"/>
      <c r="L40" s="140"/>
      <c r="M40" s="141"/>
      <c r="N40" s="140"/>
      <c r="O40" s="140"/>
      <c r="P40" s="141"/>
      <c r="Q40" s="125">
        <f>Q41+Q42</f>
        <v>0</v>
      </c>
      <c r="R40" s="125">
        <f t="shared" ref="R40" si="34">R41+R42</f>
        <v>0</v>
      </c>
      <c r="S40" s="129">
        <f t="shared" ref="S40" si="35">S41+S42</f>
        <v>0</v>
      </c>
    </row>
    <row r="41" spans="1:19" s="56" customFormat="1" x14ac:dyDescent="0.2">
      <c r="A41" s="59" t="s">
        <v>73</v>
      </c>
      <c r="B41" s="13" t="s">
        <v>236</v>
      </c>
      <c r="C41" s="160">
        <v>52.3</v>
      </c>
      <c r="D41" s="12"/>
      <c r="E41" s="12"/>
      <c r="F41" s="12"/>
      <c r="G41" s="141"/>
      <c r="H41" s="141"/>
      <c r="I41" s="141"/>
      <c r="J41" s="142">
        <v>0.5</v>
      </c>
      <c r="K41" s="12"/>
      <c r="L41" s="12"/>
      <c r="M41" s="12"/>
      <c r="N41" s="141"/>
      <c r="O41" s="141"/>
      <c r="P41" s="141"/>
      <c r="Q41" s="64">
        <f>D41*K41</f>
        <v>0</v>
      </c>
      <c r="R41" s="64">
        <f t="shared" ref="R41:R42" si="36">E41*L41</f>
        <v>0</v>
      </c>
      <c r="S41" s="120">
        <f t="shared" ref="S41:S42" si="37">F41*M41</f>
        <v>0</v>
      </c>
    </row>
    <row r="42" spans="1:19" ht="29.25" thickBot="1" x14ac:dyDescent="0.25">
      <c r="A42" s="51" t="s">
        <v>74</v>
      </c>
      <c r="B42" s="24" t="s">
        <v>237</v>
      </c>
      <c r="C42" s="163" t="s">
        <v>238</v>
      </c>
      <c r="D42" s="24"/>
      <c r="E42" s="24"/>
      <c r="F42" s="24"/>
      <c r="G42" s="164"/>
      <c r="H42" s="164"/>
      <c r="I42" s="164"/>
      <c r="J42" s="165">
        <v>1</v>
      </c>
      <c r="K42" s="24"/>
      <c r="L42" s="24"/>
      <c r="M42" s="24"/>
      <c r="N42" s="164"/>
      <c r="O42" s="164"/>
      <c r="P42" s="164"/>
      <c r="Q42" s="166">
        <f>D42*K42</f>
        <v>0</v>
      </c>
      <c r="R42" s="166">
        <f t="shared" si="36"/>
        <v>0</v>
      </c>
      <c r="S42" s="167">
        <f t="shared" si="37"/>
        <v>0</v>
      </c>
    </row>
    <row r="43" spans="1:19" s="56" customFormat="1" x14ac:dyDescent="0.2">
      <c r="A43" s="88">
        <v>4</v>
      </c>
      <c r="B43" s="89" t="s">
        <v>513</v>
      </c>
      <c r="C43" s="135"/>
      <c r="D43" s="89">
        <f>SUM(D44:D45)</f>
        <v>0</v>
      </c>
      <c r="E43" s="89">
        <f>SUM(E44:E45)</f>
        <v>0</v>
      </c>
      <c r="F43" s="89">
        <f>SUM(F44:F45)</f>
        <v>0</v>
      </c>
      <c r="G43" s="135"/>
      <c r="H43" s="135"/>
      <c r="I43" s="135"/>
      <c r="J43" s="135"/>
      <c r="K43" s="135"/>
      <c r="L43" s="135"/>
      <c r="M43" s="135"/>
      <c r="N43" s="135"/>
      <c r="O43" s="135"/>
      <c r="P43" s="135"/>
      <c r="Q43" s="89">
        <f>SUM(Q44:Q45)</f>
        <v>0</v>
      </c>
      <c r="R43" s="89">
        <f>SUM(R44:R45)</f>
        <v>0</v>
      </c>
      <c r="S43" s="91">
        <f>SUM(S44:S45)</f>
        <v>0</v>
      </c>
    </row>
    <row r="44" spans="1:19" ht="28.5" x14ac:dyDescent="0.2">
      <c r="A44" s="264">
        <v>4.0999999999999996</v>
      </c>
      <c r="B44" s="265" t="s">
        <v>405</v>
      </c>
      <c r="C44" s="160">
        <v>52.5</v>
      </c>
      <c r="D44" s="141"/>
      <c r="E44" s="141"/>
      <c r="F44" s="141"/>
      <c r="G44" s="141"/>
      <c r="H44" s="141"/>
      <c r="I44" s="141"/>
      <c r="J44" s="142"/>
      <c r="K44" s="141"/>
      <c r="L44" s="141"/>
      <c r="M44" s="141"/>
      <c r="N44" s="141"/>
      <c r="O44" s="141"/>
      <c r="P44" s="141"/>
      <c r="Q44" s="64">
        <f>svopovi!H11</f>
        <v>0</v>
      </c>
      <c r="R44" s="64">
        <f>svopovi!I11</f>
        <v>0</v>
      </c>
      <c r="S44" s="120">
        <f>svopovi!J11</f>
        <v>0</v>
      </c>
    </row>
    <row r="45" spans="1:19" ht="72" thickBot="1" x14ac:dyDescent="0.25">
      <c r="A45" s="322">
        <v>4.2</v>
      </c>
      <c r="B45" s="323" t="s">
        <v>512</v>
      </c>
      <c r="C45" s="162"/>
      <c r="D45" s="153"/>
      <c r="E45" s="153"/>
      <c r="F45" s="153"/>
      <c r="G45" s="153"/>
      <c r="H45" s="153"/>
      <c r="I45" s="153"/>
      <c r="J45" s="154"/>
      <c r="K45" s="153"/>
      <c r="L45" s="153"/>
      <c r="M45" s="153"/>
      <c r="N45" s="153"/>
      <c r="O45" s="153"/>
      <c r="P45" s="153"/>
      <c r="Q45" s="321"/>
      <c r="R45" s="321"/>
      <c r="S45" s="324"/>
    </row>
    <row r="46" spans="1:19" ht="51.75" customHeight="1" x14ac:dyDescent="0.2">
      <c r="A46" s="343" t="s">
        <v>538</v>
      </c>
      <c r="B46" s="343"/>
      <c r="C46" s="343"/>
      <c r="D46" s="343"/>
      <c r="E46" s="343"/>
      <c r="F46" s="343"/>
      <c r="G46" s="343"/>
      <c r="H46" s="343"/>
      <c r="I46" s="343"/>
      <c r="J46" s="343"/>
      <c r="K46" s="343"/>
      <c r="L46" s="343"/>
      <c r="M46" s="343"/>
      <c r="N46" s="343"/>
      <c r="O46" s="343"/>
      <c r="P46" s="343"/>
      <c r="Q46" s="343"/>
      <c r="R46" s="343"/>
      <c r="S46" s="343"/>
    </row>
    <row r="47" spans="1:19" ht="15" customHeight="1" x14ac:dyDescent="0.2">
      <c r="A47" s="342" t="s">
        <v>539</v>
      </c>
      <c r="B47" s="342"/>
      <c r="C47" s="342"/>
      <c r="D47" s="342"/>
      <c r="E47" s="342"/>
      <c r="F47" s="342"/>
      <c r="G47" s="342"/>
      <c r="H47" s="342"/>
      <c r="I47" s="342"/>
      <c r="J47" s="342"/>
      <c r="K47" s="342"/>
      <c r="L47" s="342"/>
      <c r="M47" s="342"/>
      <c r="N47" s="342"/>
      <c r="O47" s="342"/>
      <c r="P47" s="342"/>
      <c r="Q47" s="342"/>
      <c r="R47" s="342"/>
      <c r="S47" s="342"/>
    </row>
    <row r="48" spans="1:19" x14ac:dyDescent="0.2">
      <c r="A48" s="1" t="s">
        <v>540</v>
      </c>
    </row>
    <row r="49" spans="1:2" x14ac:dyDescent="0.2">
      <c r="A49" s="1" t="s">
        <v>541</v>
      </c>
    </row>
    <row r="50" spans="1:2" x14ac:dyDescent="0.2">
      <c r="A50" s="1" t="s">
        <v>514</v>
      </c>
    </row>
    <row r="52" spans="1:2" x14ac:dyDescent="0.2">
      <c r="A52" s="1" t="s">
        <v>309</v>
      </c>
    </row>
    <row r="53" spans="1:2" x14ac:dyDescent="0.2">
      <c r="A53" s="245"/>
      <c r="B53" s="1" t="s">
        <v>307</v>
      </c>
    </row>
    <row r="54" spans="1:2" x14ac:dyDescent="0.2">
      <c r="A54" s="34"/>
      <c r="B54" s="1" t="s">
        <v>308</v>
      </c>
    </row>
  </sheetData>
  <mergeCells count="14">
    <mergeCell ref="A47:S47"/>
    <mergeCell ref="A3:S3"/>
    <mergeCell ref="A4:S4"/>
    <mergeCell ref="A5:S5"/>
    <mergeCell ref="D9:F9"/>
    <mergeCell ref="G9:I9"/>
    <mergeCell ref="J9:J10"/>
    <mergeCell ref="K9:M9"/>
    <mergeCell ref="N9:P9"/>
    <mergeCell ref="Q9:S9"/>
    <mergeCell ref="B9:B10"/>
    <mergeCell ref="A9:A10"/>
    <mergeCell ref="C9:C10"/>
    <mergeCell ref="A46:S46"/>
  </mergeCells>
  <printOptions horizontalCentered="1"/>
  <pageMargins left="0.23622047244094491" right="0.23622047244094491" top="0.74803149606299213" bottom="0.74803149606299213" header="0.31496062992125984" footer="0.31496062992125984"/>
  <pageSetup paperSize="9" scale="45" fitToHeight="3" orientation="landscape" r:id="rId1"/>
  <headerFooter alignWithMargins="0">
    <oddHeader>&amp;L&amp;"тахома,Regular"&amp;10Банка/Штедилница________________________________&amp;R&amp;"Tahoma,Regular"&amp;10Образец ВПП</oddHeader>
  </headerFooter>
  <ignoredErrors>
    <ignoredError sqref="A14:A15 A28:A29 A39" numberStoredAsText="1"/>
    <ignoredError sqref="A16:A17 A19:A27" twoDigitTextYear="1" numberStoredAsText="1"/>
    <ignoredError sqref="A18 A32:A38 A41:A42" twoDigitTextYear="1"/>
    <ignoredError sqref="Q15:S15 Q19:S19 Q40 R40:S40 Q43:S43 Q44:S4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87"/>
  <sheetViews>
    <sheetView zoomScaleNormal="100" workbookViewId="0">
      <selection activeCell="A12" sqref="A12"/>
    </sheetView>
  </sheetViews>
  <sheetFormatPr defaultRowHeight="14.25" x14ac:dyDescent="0.2"/>
  <cols>
    <col min="1" max="1" width="8.7109375" style="1" customWidth="1"/>
    <col min="2" max="2" width="60.85546875" style="1" customWidth="1"/>
    <col min="3" max="3" width="20.140625" style="1" customWidth="1"/>
    <col min="4" max="4" width="20.42578125" style="1" customWidth="1"/>
    <col min="5" max="5" width="20.7109375" style="1" customWidth="1"/>
    <col min="6" max="6" width="21.28515625" style="1" customWidth="1"/>
    <col min="7" max="7" width="13.5703125" style="1" customWidth="1"/>
    <col min="8" max="8" width="16.140625" style="1" customWidth="1"/>
    <col min="9" max="9" width="14.42578125" style="1" customWidth="1"/>
    <col min="10" max="10" width="16.140625" style="1" customWidth="1"/>
    <col min="11" max="14" width="20.85546875" style="1" customWidth="1"/>
    <col min="15" max="16384" width="9.140625" style="1"/>
  </cols>
  <sheetData>
    <row r="1" spans="1:14" ht="15" thickBot="1" x14ac:dyDescent="0.25"/>
    <row r="2" spans="1:14" ht="15" thickBot="1" x14ac:dyDescent="0.25">
      <c r="A2" s="294"/>
      <c r="J2" s="11" t="s">
        <v>7</v>
      </c>
      <c r="K2" s="10"/>
    </row>
    <row r="3" spans="1:14" x14ac:dyDescent="0.2">
      <c r="A3" s="337" t="s">
        <v>0</v>
      </c>
      <c r="B3" s="337"/>
      <c r="C3" s="337"/>
      <c r="D3" s="337"/>
      <c r="E3" s="337"/>
      <c r="F3" s="337"/>
      <c r="G3" s="337"/>
      <c r="H3" s="337"/>
      <c r="I3" s="337"/>
      <c r="J3" s="337"/>
      <c r="K3" s="337"/>
    </row>
    <row r="4" spans="1:14" x14ac:dyDescent="0.2">
      <c r="A4" s="337" t="s">
        <v>460</v>
      </c>
      <c r="B4" s="337"/>
      <c r="C4" s="337"/>
      <c r="D4" s="337"/>
      <c r="E4" s="337"/>
      <c r="F4" s="337"/>
      <c r="G4" s="337"/>
      <c r="H4" s="337"/>
      <c r="I4" s="337"/>
      <c r="J4" s="337"/>
      <c r="K4" s="337"/>
    </row>
    <row r="5" spans="1:14" x14ac:dyDescent="0.2">
      <c r="A5" s="338" t="s">
        <v>1</v>
      </c>
      <c r="B5" s="338"/>
      <c r="C5" s="338"/>
      <c r="D5" s="338"/>
      <c r="E5" s="338"/>
      <c r="F5" s="338"/>
      <c r="G5" s="338"/>
      <c r="H5" s="338"/>
      <c r="I5" s="338"/>
      <c r="J5" s="338"/>
      <c r="K5" s="338"/>
    </row>
    <row r="6" spans="1:14" x14ac:dyDescent="0.2">
      <c r="A6" s="8"/>
      <c r="B6" s="8"/>
      <c r="C6" s="8"/>
      <c r="D6" s="39"/>
      <c r="E6" s="39"/>
      <c r="F6" s="39"/>
      <c r="G6" s="39"/>
      <c r="H6" s="8"/>
      <c r="I6" s="8"/>
      <c r="J6" s="39"/>
      <c r="K6" s="8"/>
    </row>
    <row r="7" spans="1:14" ht="15" thickBot="1" x14ac:dyDescent="0.25">
      <c r="K7" s="9" t="s">
        <v>2</v>
      </c>
    </row>
    <row r="8" spans="1:14" ht="24.75" customHeight="1" x14ac:dyDescent="0.2">
      <c r="A8" s="350" t="s">
        <v>3</v>
      </c>
      <c r="B8" s="348" t="s">
        <v>9</v>
      </c>
      <c r="C8" s="345" t="s">
        <v>310</v>
      </c>
      <c r="D8" s="345" t="s">
        <v>313</v>
      </c>
      <c r="E8" s="345" t="s">
        <v>311</v>
      </c>
      <c r="F8" s="345" t="s">
        <v>312</v>
      </c>
      <c r="G8" s="345" t="s">
        <v>30</v>
      </c>
      <c r="H8" s="355" t="s">
        <v>191</v>
      </c>
      <c r="I8" s="355" t="s">
        <v>192</v>
      </c>
      <c r="J8" s="345" t="s">
        <v>193</v>
      </c>
      <c r="K8" s="345" t="s">
        <v>314</v>
      </c>
      <c r="L8" s="345"/>
      <c r="M8" s="345"/>
      <c r="N8" s="347"/>
    </row>
    <row r="9" spans="1:14" ht="100.5" thickBot="1" x14ac:dyDescent="0.25">
      <c r="A9" s="352"/>
      <c r="B9" s="353"/>
      <c r="C9" s="354"/>
      <c r="D9" s="354"/>
      <c r="E9" s="354"/>
      <c r="F9" s="354"/>
      <c r="G9" s="354"/>
      <c r="H9" s="356"/>
      <c r="I9" s="356"/>
      <c r="J9" s="354"/>
      <c r="K9" s="252" t="s">
        <v>315</v>
      </c>
      <c r="L9" s="252" t="s">
        <v>317</v>
      </c>
      <c r="M9" s="252" t="s">
        <v>316</v>
      </c>
      <c r="N9" s="253" t="s">
        <v>318</v>
      </c>
    </row>
    <row r="10" spans="1:14" ht="15" thickBot="1" x14ac:dyDescent="0.25">
      <c r="A10" s="249">
        <v>1</v>
      </c>
      <c r="B10" s="180">
        <v>2</v>
      </c>
      <c r="C10" s="180">
        <v>3</v>
      </c>
      <c r="D10" s="180">
        <v>4</v>
      </c>
      <c r="E10" s="180">
        <v>5</v>
      </c>
      <c r="F10" s="180">
        <v>6</v>
      </c>
      <c r="G10" s="251" t="s">
        <v>517</v>
      </c>
      <c r="H10" s="251" t="s">
        <v>518</v>
      </c>
      <c r="I10" s="251" t="s">
        <v>519</v>
      </c>
      <c r="J10" s="251" t="s">
        <v>520</v>
      </c>
      <c r="K10" s="180">
        <v>11</v>
      </c>
      <c r="L10" s="180">
        <v>12</v>
      </c>
      <c r="M10" s="180">
        <v>13</v>
      </c>
      <c r="N10" s="180">
        <v>14</v>
      </c>
    </row>
    <row r="11" spans="1:14" s="3" customFormat="1" ht="15" thickBot="1" x14ac:dyDescent="0.25">
      <c r="A11" s="259">
        <v>1</v>
      </c>
      <c r="B11" s="258" t="s">
        <v>521</v>
      </c>
      <c r="C11" s="247">
        <f>C12+C21+C30+C39+C48+C57+C66+C75</f>
        <v>0</v>
      </c>
      <c r="D11" s="247">
        <f t="shared" ref="D11:N11" si="0">D12+D21+D30+D39+D48+D57+D66+D75</f>
        <v>0</v>
      </c>
      <c r="E11" s="247">
        <f t="shared" si="0"/>
        <v>0</v>
      </c>
      <c r="F11" s="247">
        <f t="shared" si="0"/>
        <v>0</v>
      </c>
      <c r="G11" s="247">
        <f t="shared" si="0"/>
        <v>0</v>
      </c>
      <c r="H11" s="247">
        <f t="shared" si="0"/>
        <v>0</v>
      </c>
      <c r="I11" s="247">
        <f t="shared" si="0"/>
        <v>0</v>
      </c>
      <c r="J11" s="247">
        <f t="shared" si="0"/>
        <v>0</v>
      </c>
      <c r="K11" s="247">
        <f t="shared" si="0"/>
        <v>0</v>
      </c>
      <c r="L11" s="247">
        <f t="shared" si="0"/>
        <v>0</v>
      </c>
      <c r="M11" s="247">
        <f t="shared" si="0"/>
        <v>0</v>
      </c>
      <c r="N11" s="248">
        <f t="shared" si="0"/>
        <v>0</v>
      </c>
    </row>
    <row r="12" spans="1:14" s="56" customFormat="1" ht="57" x14ac:dyDescent="0.2">
      <c r="A12" s="254">
        <v>1.1000000000000001</v>
      </c>
      <c r="B12" s="255" t="s">
        <v>327</v>
      </c>
      <c r="C12" s="256">
        <f>SUM(C13:C20)</f>
        <v>0</v>
      </c>
      <c r="D12" s="256">
        <f t="shared" ref="D12:N12" si="1">SUM(D13:D20)</f>
        <v>0</v>
      </c>
      <c r="E12" s="256">
        <f t="shared" si="1"/>
        <v>0</v>
      </c>
      <c r="F12" s="256">
        <f t="shared" si="1"/>
        <v>0</v>
      </c>
      <c r="G12" s="256">
        <f t="shared" si="1"/>
        <v>0</v>
      </c>
      <c r="H12" s="256">
        <f t="shared" si="1"/>
        <v>0</v>
      </c>
      <c r="I12" s="256">
        <f t="shared" si="1"/>
        <v>0</v>
      </c>
      <c r="J12" s="256">
        <f t="shared" si="1"/>
        <v>0</v>
      </c>
      <c r="K12" s="256">
        <f t="shared" si="1"/>
        <v>0</v>
      </c>
      <c r="L12" s="256">
        <f t="shared" si="1"/>
        <v>0</v>
      </c>
      <c r="M12" s="256">
        <f t="shared" si="1"/>
        <v>0</v>
      </c>
      <c r="N12" s="257">
        <f t="shared" si="1"/>
        <v>0</v>
      </c>
    </row>
    <row r="13" spans="1:14" ht="28.5" x14ac:dyDescent="0.2">
      <c r="A13" s="59" t="s">
        <v>417</v>
      </c>
      <c r="B13" s="37" t="s">
        <v>328</v>
      </c>
      <c r="C13" s="12"/>
      <c r="D13" s="12"/>
      <c r="E13" s="12"/>
      <c r="F13" s="12"/>
      <c r="G13" s="12"/>
      <c r="H13" s="12"/>
      <c r="I13" s="12"/>
      <c r="J13" s="12"/>
      <c r="K13" s="12"/>
      <c r="L13" s="12"/>
      <c r="M13" s="12"/>
      <c r="N13" s="22"/>
    </row>
    <row r="14" spans="1:14" ht="28.5" x14ac:dyDescent="0.2">
      <c r="A14" s="59" t="s">
        <v>418</v>
      </c>
      <c r="B14" s="37" t="s">
        <v>45</v>
      </c>
      <c r="C14" s="12"/>
      <c r="D14" s="12"/>
      <c r="E14" s="12"/>
      <c r="F14" s="12"/>
      <c r="G14" s="12"/>
      <c r="H14" s="12"/>
      <c r="I14" s="12"/>
      <c r="J14" s="229"/>
      <c r="K14" s="12"/>
      <c r="L14" s="12"/>
      <c r="M14" s="12"/>
      <c r="N14" s="22"/>
    </row>
    <row r="15" spans="1:14" x14ac:dyDescent="0.2">
      <c r="A15" s="59" t="s">
        <v>419</v>
      </c>
      <c r="B15" s="4" t="s">
        <v>227</v>
      </c>
      <c r="C15" s="12"/>
      <c r="D15" s="12"/>
      <c r="E15" s="12"/>
      <c r="F15" s="12"/>
      <c r="G15" s="12"/>
      <c r="H15" s="12"/>
      <c r="I15" s="12"/>
      <c r="J15" s="12"/>
      <c r="K15" s="12"/>
      <c r="L15" s="12"/>
      <c r="M15" s="12"/>
      <c r="N15" s="22"/>
    </row>
    <row r="16" spans="1:14" ht="42.75" x14ac:dyDescent="0.2">
      <c r="A16" s="59" t="s">
        <v>420</v>
      </c>
      <c r="B16" s="4" t="s">
        <v>329</v>
      </c>
      <c r="C16" s="12"/>
      <c r="D16" s="12"/>
      <c r="E16" s="12"/>
      <c r="F16" s="12"/>
      <c r="G16" s="12"/>
      <c r="H16" s="12"/>
      <c r="I16" s="12"/>
      <c r="J16" s="12"/>
      <c r="K16" s="12"/>
      <c r="L16" s="12"/>
      <c r="M16" s="12"/>
      <c r="N16" s="22"/>
    </row>
    <row r="17" spans="1:14" ht="28.5" x14ac:dyDescent="0.2">
      <c r="A17" s="59" t="s">
        <v>421</v>
      </c>
      <c r="B17" s="4" t="s">
        <v>330</v>
      </c>
      <c r="C17" s="12"/>
      <c r="D17" s="12"/>
      <c r="E17" s="12"/>
      <c r="F17" s="12"/>
      <c r="G17" s="12"/>
      <c r="H17" s="12"/>
      <c r="I17" s="12"/>
      <c r="J17" s="12"/>
      <c r="K17" s="12"/>
      <c r="L17" s="12"/>
      <c r="M17" s="12"/>
      <c r="N17" s="22"/>
    </row>
    <row r="18" spans="1:14" ht="42.75" x14ac:dyDescent="0.2">
      <c r="A18" s="59" t="s">
        <v>422</v>
      </c>
      <c r="B18" s="4" t="s">
        <v>331</v>
      </c>
      <c r="C18" s="12"/>
      <c r="D18" s="12"/>
      <c r="E18" s="12"/>
      <c r="F18" s="12"/>
      <c r="G18" s="12"/>
      <c r="H18" s="12"/>
      <c r="I18" s="12"/>
      <c r="J18" s="12"/>
      <c r="K18" s="12"/>
      <c r="L18" s="12"/>
      <c r="M18" s="12"/>
      <c r="N18" s="22"/>
    </row>
    <row r="19" spans="1:14" x14ac:dyDescent="0.2">
      <c r="A19" s="59" t="s">
        <v>423</v>
      </c>
      <c r="B19" s="4" t="s">
        <v>228</v>
      </c>
      <c r="C19" s="12"/>
      <c r="D19" s="12"/>
      <c r="E19" s="12"/>
      <c r="F19" s="12"/>
      <c r="G19" s="12"/>
      <c r="H19" s="12"/>
      <c r="I19" s="12"/>
      <c r="J19" s="12"/>
      <c r="K19" s="12"/>
      <c r="L19" s="12"/>
      <c r="M19" s="12"/>
      <c r="N19" s="22"/>
    </row>
    <row r="20" spans="1:14" ht="15" thickBot="1" x14ac:dyDescent="0.25">
      <c r="A20" s="55" t="s">
        <v>424</v>
      </c>
      <c r="B20" s="20" t="s">
        <v>46</v>
      </c>
      <c r="C20" s="20"/>
      <c r="D20" s="20"/>
      <c r="E20" s="20"/>
      <c r="F20" s="153"/>
      <c r="G20" s="20"/>
      <c r="H20" s="20"/>
      <c r="I20" s="20"/>
      <c r="J20" s="20"/>
      <c r="K20" s="20"/>
      <c r="L20" s="20"/>
      <c r="M20" s="20"/>
      <c r="N20" s="309"/>
    </row>
    <row r="21" spans="1:14" s="56" customFormat="1" ht="42.75" x14ac:dyDescent="0.2">
      <c r="A21" s="254">
        <v>1.2</v>
      </c>
      <c r="B21" s="255" t="s">
        <v>340</v>
      </c>
      <c r="C21" s="256">
        <f>SUM(C22:C29)</f>
        <v>0</v>
      </c>
      <c r="D21" s="256">
        <f t="shared" ref="D21:N21" si="2">SUM(D22:D29)</f>
        <v>0</v>
      </c>
      <c r="E21" s="256">
        <f t="shared" si="2"/>
        <v>0</v>
      </c>
      <c r="F21" s="256">
        <f t="shared" si="2"/>
        <v>0</v>
      </c>
      <c r="G21" s="256">
        <f t="shared" si="2"/>
        <v>0</v>
      </c>
      <c r="H21" s="256">
        <f t="shared" si="2"/>
        <v>0</v>
      </c>
      <c r="I21" s="256">
        <f t="shared" si="2"/>
        <v>0</v>
      </c>
      <c r="J21" s="256">
        <f t="shared" si="2"/>
        <v>0</v>
      </c>
      <c r="K21" s="256">
        <f t="shared" si="2"/>
        <v>0</v>
      </c>
      <c r="L21" s="256">
        <f t="shared" si="2"/>
        <v>0</v>
      </c>
      <c r="M21" s="256">
        <f t="shared" si="2"/>
        <v>0</v>
      </c>
      <c r="N21" s="257">
        <f t="shared" si="2"/>
        <v>0</v>
      </c>
    </row>
    <row r="22" spans="1:14" ht="28.5" x14ac:dyDescent="0.2">
      <c r="A22" s="59" t="s">
        <v>319</v>
      </c>
      <c r="B22" s="37" t="s">
        <v>328</v>
      </c>
      <c r="C22" s="12"/>
      <c r="D22" s="12"/>
      <c r="E22" s="12"/>
      <c r="F22" s="12"/>
      <c r="G22" s="12"/>
      <c r="H22" s="12"/>
      <c r="I22" s="12"/>
      <c r="J22" s="12"/>
      <c r="K22" s="12"/>
      <c r="L22" s="12"/>
      <c r="M22" s="12"/>
      <c r="N22" s="22"/>
    </row>
    <row r="23" spans="1:14" ht="28.5" x14ac:dyDescent="0.2">
      <c r="A23" s="59" t="s">
        <v>320</v>
      </c>
      <c r="B23" s="37" t="s">
        <v>45</v>
      </c>
      <c r="C23" s="12"/>
      <c r="D23" s="12"/>
      <c r="E23" s="12"/>
      <c r="F23" s="12"/>
      <c r="G23" s="12"/>
      <c r="H23" s="12"/>
      <c r="I23" s="12"/>
      <c r="J23" s="229"/>
      <c r="K23" s="12"/>
      <c r="L23" s="12"/>
      <c r="M23" s="12"/>
      <c r="N23" s="22"/>
    </row>
    <row r="24" spans="1:14" x14ac:dyDescent="0.2">
      <c r="A24" s="59" t="s">
        <v>321</v>
      </c>
      <c r="B24" s="4" t="s">
        <v>227</v>
      </c>
      <c r="C24" s="12"/>
      <c r="D24" s="12"/>
      <c r="E24" s="12"/>
      <c r="F24" s="12"/>
      <c r="G24" s="12"/>
      <c r="H24" s="12"/>
      <c r="I24" s="12"/>
      <c r="J24" s="12"/>
      <c r="K24" s="12"/>
      <c r="L24" s="12"/>
      <c r="M24" s="12"/>
      <c r="N24" s="22"/>
    </row>
    <row r="25" spans="1:14" ht="42.75" x14ac:dyDescent="0.2">
      <c r="A25" s="59" t="s">
        <v>322</v>
      </c>
      <c r="B25" s="4" t="s">
        <v>329</v>
      </c>
      <c r="C25" s="12"/>
      <c r="D25" s="12"/>
      <c r="E25" s="12"/>
      <c r="F25" s="12"/>
      <c r="G25" s="12"/>
      <c r="H25" s="12"/>
      <c r="I25" s="12"/>
      <c r="J25" s="12"/>
      <c r="K25" s="12"/>
      <c r="L25" s="12"/>
      <c r="M25" s="12"/>
      <c r="N25" s="22"/>
    </row>
    <row r="26" spans="1:14" ht="28.5" x14ac:dyDescent="0.2">
      <c r="A26" s="59" t="s">
        <v>323</v>
      </c>
      <c r="B26" s="4" t="s">
        <v>330</v>
      </c>
      <c r="C26" s="12"/>
      <c r="D26" s="12"/>
      <c r="E26" s="12"/>
      <c r="F26" s="12"/>
      <c r="G26" s="12"/>
      <c r="H26" s="12"/>
      <c r="I26" s="12"/>
      <c r="J26" s="12"/>
      <c r="K26" s="12"/>
      <c r="L26" s="12"/>
      <c r="M26" s="12"/>
      <c r="N26" s="22"/>
    </row>
    <row r="27" spans="1:14" ht="42.75" x14ac:dyDescent="0.2">
      <c r="A27" s="59" t="s">
        <v>324</v>
      </c>
      <c r="B27" s="4" t="s">
        <v>331</v>
      </c>
      <c r="C27" s="12"/>
      <c r="D27" s="12"/>
      <c r="E27" s="12"/>
      <c r="F27" s="12"/>
      <c r="G27" s="12"/>
      <c r="H27" s="12"/>
      <c r="I27" s="12"/>
      <c r="J27" s="12"/>
      <c r="K27" s="12"/>
      <c r="L27" s="12"/>
      <c r="M27" s="12"/>
      <c r="N27" s="22"/>
    </row>
    <row r="28" spans="1:14" x14ac:dyDescent="0.2">
      <c r="A28" s="59" t="s">
        <v>325</v>
      </c>
      <c r="B28" s="4" t="s">
        <v>228</v>
      </c>
      <c r="C28" s="12"/>
      <c r="D28" s="12"/>
      <c r="E28" s="12"/>
      <c r="F28" s="12"/>
      <c r="G28" s="12"/>
      <c r="H28" s="12"/>
      <c r="I28" s="12"/>
      <c r="J28" s="12"/>
      <c r="K28" s="12"/>
      <c r="L28" s="12"/>
      <c r="M28" s="12"/>
      <c r="N28" s="22"/>
    </row>
    <row r="29" spans="1:14" ht="15" thickBot="1" x14ac:dyDescent="0.25">
      <c r="A29" s="55" t="s">
        <v>326</v>
      </c>
      <c r="B29" s="20" t="s">
        <v>46</v>
      </c>
      <c r="C29" s="20"/>
      <c r="D29" s="20"/>
      <c r="E29" s="20"/>
      <c r="F29" s="153"/>
      <c r="G29" s="20"/>
      <c r="H29" s="20"/>
      <c r="I29" s="20"/>
      <c r="J29" s="20"/>
      <c r="K29" s="20"/>
      <c r="L29" s="20"/>
      <c r="M29" s="20"/>
      <c r="N29" s="309"/>
    </row>
    <row r="30" spans="1:14" s="56" customFormat="1" ht="42.75" x14ac:dyDescent="0.2">
      <c r="A30" s="254">
        <v>1.3</v>
      </c>
      <c r="B30" s="255" t="s">
        <v>341</v>
      </c>
      <c r="C30" s="256">
        <f>SUM(C31:C38)</f>
        <v>0</v>
      </c>
      <c r="D30" s="256">
        <f t="shared" ref="D30:N30" si="3">SUM(D31:D38)</f>
        <v>0</v>
      </c>
      <c r="E30" s="256">
        <f t="shared" si="3"/>
        <v>0</v>
      </c>
      <c r="F30" s="256">
        <f t="shared" si="3"/>
        <v>0</v>
      </c>
      <c r="G30" s="256">
        <f t="shared" si="3"/>
        <v>0</v>
      </c>
      <c r="H30" s="256">
        <f t="shared" si="3"/>
        <v>0</v>
      </c>
      <c r="I30" s="256">
        <f t="shared" si="3"/>
        <v>0</v>
      </c>
      <c r="J30" s="256">
        <f t="shared" si="3"/>
        <v>0</v>
      </c>
      <c r="K30" s="256">
        <f t="shared" si="3"/>
        <v>0</v>
      </c>
      <c r="L30" s="256">
        <f t="shared" si="3"/>
        <v>0</v>
      </c>
      <c r="M30" s="256">
        <f t="shared" si="3"/>
        <v>0</v>
      </c>
      <c r="N30" s="257">
        <f t="shared" si="3"/>
        <v>0</v>
      </c>
    </row>
    <row r="31" spans="1:14" ht="28.5" x14ac:dyDescent="0.2">
      <c r="A31" s="59" t="s">
        <v>332</v>
      </c>
      <c r="B31" s="37" t="s">
        <v>328</v>
      </c>
      <c r="C31" s="12"/>
      <c r="D31" s="12"/>
      <c r="E31" s="12"/>
      <c r="F31" s="12"/>
      <c r="G31" s="12"/>
      <c r="H31" s="12"/>
      <c r="I31" s="12"/>
      <c r="J31" s="12"/>
      <c r="K31" s="12"/>
      <c r="L31" s="12"/>
      <c r="M31" s="12"/>
      <c r="N31" s="22"/>
    </row>
    <row r="32" spans="1:14" ht="28.5" x14ac:dyDescent="0.2">
      <c r="A32" s="59" t="s">
        <v>333</v>
      </c>
      <c r="B32" s="37" t="s">
        <v>45</v>
      </c>
      <c r="C32" s="12"/>
      <c r="D32" s="12"/>
      <c r="E32" s="12"/>
      <c r="F32" s="12"/>
      <c r="G32" s="12"/>
      <c r="H32" s="12"/>
      <c r="I32" s="12"/>
      <c r="J32" s="229"/>
      <c r="K32" s="12"/>
      <c r="L32" s="12"/>
      <c r="M32" s="12"/>
      <c r="N32" s="22"/>
    </row>
    <row r="33" spans="1:14" x14ac:dyDescent="0.2">
      <c r="A33" s="59" t="s">
        <v>334</v>
      </c>
      <c r="B33" s="4" t="s">
        <v>227</v>
      </c>
      <c r="C33" s="12"/>
      <c r="D33" s="12"/>
      <c r="E33" s="12"/>
      <c r="F33" s="12"/>
      <c r="G33" s="12"/>
      <c r="H33" s="12"/>
      <c r="I33" s="12"/>
      <c r="J33" s="12"/>
      <c r="K33" s="12"/>
      <c r="L33" s="12"/>
      <c r="M33" s="12"/>
      <c r="N33" s="22"/>
    </row>
    <row r="34" spans="1:14" ht="42.75" x14ac:dyDescent="0.2">
      <c r="A34" s="59" t="s">
        <v>335</v>
      </c>
      <c r="B34" s="4" t="s">
        <v>329</v>
      </c>
      <c r="C34" s="12"/>
      <c r="D34" s="12"/>
      <c r="E34" s="12"/>
      <c r="F34" s="12"/>
      <c r="G34" s="12"/>
      <c r="H34" s="12"/>
      <c r="I34" s="12"/>
      <c r="J34" s="12"/>
      <c r="K34" s="12"/>
      <c r="L34" s="12"/>
      <c r="M34" s="12"/>
      <c r="N34" s="22"/>
    </row>
    <row r="35" spans="1:14" ht="28.5" x14ac:dyDescent="0.2">
      <c r="A35" s="59" t="s">
        <v>336</v>
      </c>
      <c r="B35" s="4" t="s">
        <v>330</v>
      </c>
      <c r="C35" s="12"/>
      <c r="D35" s="12"/>
      <c r="E35" s="12"/>
      <c r="F35" s="12"/>
      <c r="G35" s="12"/>
      <c r="H35" s="12"/>
      <c r="I35" s="12"/>
      <c r="J35" s="12"/>
      <c r="K35" s="12"/>
      <c r="L35" s="12"/>
      <c r="M35" s="12"/>
      <c r="N35" s="22"/>
    </row>
    <row r="36" spans="1:14" ht="42.75" x14ac:dyDescent="0.2">
      <c r="A36" s="59" t="s">
        <v>337</v>
      </c>
      <c r="B36" s="4" t="s">
        <v>331</v>
      </c>
      <c r="C36" s="12"/>
      <c r="D36" s="12"/>
      <c r="E36" s="12"/>
      <c r="F36" s="12"/>
      <c r="G36" s="12"/>
      <c r="H36" s="12"/>
      <c r="I36" s="12"/>
      <c r="J36" s="12"/>
      <c r="K36" s="12"/>
      <c r="L36" s="12"/>
      <c r="M36" s="12"/>
      <c r="N36" s="22"/>
    </row>
    <row r="37" spans="1:14" x14ac:dyDescent="0.2">
      <c r="A37" s="59" t="s">
        <v>338</v>
      </c>
      <c r="B37" s="4" t="s">
        <v>228</v>
      </c>
      <c r="C37" s="12"/>
      <c r="D37" s="12"/>
      <c r="E37" s="12"/>
      <c r="F37" s="12"/>
      <c r="G37" s="12"/>
      <c r="H37" s="12"/>
      <c r="I37" s="12"/>
      <c r="J37" s="12"/>
      <c r="K37" s="12"/>
      <c r="L37" s="12"/>
      <c r="M37" s="12"/>
      <c r="N37" s="22"/>
    </row>
    <row r="38" spans="1:14" ht="15" thickBot="1" x14ac:dyDescent="0.25">
      <c r="A38" s="55" t="s">
        <v>339</v>
      </c>
      <c r="B38" s="20" t="s">
        <v>46</v>
      </c>
      <c r="C38" s="20"/>
      <c r="D38" s="20"/>
      <c r="E38" s="20"/>
      <c r="F38" s="153"/>
      <c r="G38" s="20"/>
      <c r="H38" s="20"/>
      <c r="I38" s="20"/>
      <c r="J38" s="20"/>
      <c r="K38" s="20"/>
      <c r="L38" s="20"/>
      <c r="M38" s="20"/>
      <c r="N38" s="309"/>
    </row>
    <row r="39" spans="1:14" ht="57" x14ac:dyDescent="0.2">
      <c r="A39" s="254">
        <v>1.4</v>
      </c>
      <c r="B39" s="255" t="s">
        <v>342</v>
      </c>
      <c r="C39" s="256">
        <f>SUM(C40:C47)</f>
        <v>0</v>
      </c>
      <c r="D39" s="256">
        <f t="shared" ref="D39:N39" si="4">SUM(D40:D47)</f>
        <v>0</v>
      </c>
      <c r="E39" s="256">
        <f t="shared" si="4"/>
        <v>0</v>
      </c>
      <c r="F39" s="256">
        <f t="shared" si="4"/>
        <v>0</v>
      </c>
      <c r="G39" s="256">
        <f t="shared" si="4"/>
        <v>0</v>
      </c>
      <c r="H39" s="256">
        <f t="shared" si="4"/>
        <v>0</v>
      </c>
      <c r="I39" s="256">
        <f t="shared" si="4"/>
        <v>0</v>
      </c>
      <c r="J39" s="256">
        <f t="shared" si="4"/>
        <v>0</v>
      </c>
      <c r="K39" s="256">
        <f t="shared" si="4"/>
        <v>0</v>
      </c>
      <c r="L39" s="256">
        <f t="shared" si="4"/>
        <v>0</v>
      </c>
      <c r="M39" s="256">
        <f t="shared" si="4"/>
        <v>0</v>
      </c>
      <c r="N39" s="257">
        <f t="shared" si="4"/>
        <v>0</v>
      </c>
    </row>
    <row r="40" spans="1:14" ht="28.5" x14ac:dyDescent="0.2">
      <c r="A40" s="59" t="s">
        <v>343</v>
      </c>
      <c r="B40" s="37" t="s">
        <v>328</v>
      </c>
      <c r="C40" s="12"/>
      <c r="D40" s="12"/>
      <c r="E40" s="12"/>
      <c r="F40" s="12"/>
      <c r="G40" s="12"/>
      <c r="H40" s="12"/>
      <c r="I40" s="12"/>
      <c r="J40" s="12"/>
      <c r="K40" s="12"/>
      <c r="L40" s="12"/>
      <c r="M40" s="12"/>
      <c r="N40" s="22"/>
    </row>
    <row r="41" spans="1:14" ht="28.5" x14ac:dyDescent="0.2">
      <c r="A41" s="59" t="s">
        <v>344</v>
      </c>
      <c r="B41" s="37" t="s">
        <v>45</v>
      </c>
      <c r="C41" s="12"/>
      <c r="D41" s="12"/>
      <c r="E41" s="12"/>
      <c r="F41" s="12"/>
      <c r="G41" s="12"/>
      <c r="H41" s="12"/>
      <c r="I41" s="12"/>
      <c r="J41" s="229"/>
      <c r="K41" s="12"/>
      <c r="L41" s="12"/>
      <c r="M41" s="12"/>
      <c r="N41" s="22"/>
    </row>
    <row r="42" spans="1:14" x14ac:dyDescent="0.2">
      <c r="A42" s="59" t="s">
        <v>345</v>
      </c>
      <c r="B42" s="4" t="s">
        <v>227</v>
      </c>
      <c r="C42" s="12"/>
      <c r="D42" s="12"/>
      <c r="E42" s="12"/>
      <c r="F42" s="12"/>
      <c r="G42" s="12"/>
      <c r="H42" s="12"/>
      <c r="I42" s="12"/>
      <c r="J42" s="12"/>
      <c r="K42" s="12"/>
      <c r="L42" s="12"/>
      <c r="M42" s="12"/>
      <c r="N42" s="22"/>
    </row>
    <row r="43" spans="1:14" ht="42.75" x14ac:dyDescent="0.2">
      <c r="A43" s="59" t="s">
        <v>346</v>
      </c>
      <c r="B43" s="4" t="s">
        <v>329</v>
      </c>
      <c r="C43" s="12"/>
      <c r="D43" s="12"/>
      <c r="E43" s="12"/>
      <c r="F43" s="12"/>
      <c r="G43" s="12"/>
      <c r="H43" s="12"/>
      <c r="I43" s="12"/>
      <c r="J43" s="12"/>
      <c r="K43" s="12"/>
      <c r="L43" s="12"/>
      <c r="M43" s="12"/>
      <c r="N43" s="22"/>
    </row>
    <row r="44" spans="1:14" ht="28.5" x14ac:dyDescent="0.2">
      <c r="A44" s="59" t="s">
        <v>347</v>
      </c>
      <c r="B44" s="4" t="s">
        <v>330</v>
      </c>
      <c r="C44" s="12"/>
      <c r="D44" s="12"/>
      <c r="E44" s="12"/>
      <c r="F44" s="12"/>
      <c r="G44" s="12"/>
      <c r="H44" s="12"/>
      <c r="I44" s="12"/>
      <c r="J44" s="12"/>
      <c r="K44" s="12"/>
      <c r="L44" s="12"/>
      <c r="M44" s="12"/>
      <c r="N44" s="22"/>
    </row>
    <row r="45" spans="1:14" ht="42.75" x14ac:dyDescent="0.2">
      <c r="A45" s="59" t="s">
        <v>348</v>
      </c>
      <c r="B45" s="4" t="s">
        <v>331</v>
      </c>
      <c r="C45" s="12"/>
      <c r="D45" s="12"/>
      <c r="E45" s="12"/>
      <c r="F45" s="12"/>
      <c r="G45" s="12"/>
      <c r="H45" s="12"/>
      <c r="I45" s="12"/>
      <c r="J45" s="12"/>
      <c r="K45" s="12"/>
      <c r="L45" s="12"/>
      <c r="M45" s="12"/>
      <c r="N45" s="22"/>
    </row>
    <row r="46" spans="1:14" x14ac:dyDescent="0.2">
      <c r="A46" s="59" t="s">
        <v>349</v>
      </c>
      <c r="B46" s="4" t="s">
        <v>228</v>
      </c>
      <c r="C46" s="12"/>
      <c r="D46" s="12"/>
      <c r="E46" s="12"/>
      <c r="F46" s="12"/>
      <c r="G46" s="12"/>
      <c r="H46" s="12"/>
      <c r="I46" s="12"/>
      <c r="J46" s="12"/>
      <c r="K46" s="12"/>
      <c r="L46" s="12"/>
      <c r="M46" s="12"/>
      <c r="N46" s="22"/>
    </row>
    <row r="47" spans="1:14" ht="15" thickBot="1" x14ac:dyDescent="0.25">
      <c r="A47" s="55" t="s">
        <v>350</v>
      </c>
      <c r="B47" s="20" t="s">
        <v>46</v>
      </c>
      <c r="C47" s="20"/>
      <c r="D47" s="20"/>
      <c r="E47" s="20"/>
      <c r="F47" s="153"/>
      <c r="G47" s="20"/>
      <c r="H47" s="20"/>
      <c r="I47" s="20"/>
      <c r="J47" s="20"/>
      <c r="K47" s="20"/>
      <c r="L47" s="20"/>
      <c r="M47" s="20"/>
      <c r="N47" s="309"/>
    </row>
    <row r="48" spans="1:14" ht="42.75" x14ac:dyDescent="0.2">
      <c r="A48" s="254">
        <v>1.5</v>
      </c>
      <c r="B48" s="255" t="s">
        <v>351</v>
      </c>
      <c r="C48" s="256">
        <f>SUM(C49:C56)</f>
        <v>0</v>
      </c>
      <c r="D48" s="256">
        <f t="shared" ref="D48:N48" si="5">SUM(D49:D56)</f>
        <v>0</v>
      </c>
      <c r="E48" s="256">
        <f t="shared" si="5"/>
        <v>0</v>
      </c>
      <c r="F48" s="256">
        <f t="shared" si="5"/>
        <v>0</v>
      </c>
      <c r="G48" s="256">
        <f t="shared" si="5"/>
        <v>0</v>
      </c>
      <c r="H48" s="256">
        <f t="shared" si="5"/>
        <v>0</v>
      </c>
      <c r="I48" s="256">
        <f t="shared" si="5"/>
        <v>0</v>
      </c>
      <c r="J48" s="256">
        <f t="shared" si="5"/>
        <v>0</v>
      </c>
      <c r="K48" s="256">
        <f t="shared" si="5"/>
        <v>0</v>
      </c>
      <c r="L48" s="256">
        <f t="shared" si="5"/>
        <v>0</v>
      </c>
      <c r="M48" s="256">
        <f t="shared" si="5"/>
        <v>0</v>
      </c>
      <c r="N48" s="257">
        <f t="shared" si="5"/>
        <v>0</v>
      </c>
    </row>
    <row r="49" spans="1:14" ht="28.5" x14ac:dyDescent="0.2">
      <c r="A49" s="59" t="s">
        <v>352</v>
      </c>
      <c r="B49" s="37" t="s">
        <v>328</v>
      </c>
      <c r="C49" s="12"/>
      <c r="D49" s="12"/>
      <c r="E49" s="12"/>
      <c r="F49" s="12"/>
      <c r="G49" s="12"/>
      <c r="H49" s="12"/>
      <c r="I49" s="12"/>
      <c r="J49" s="12"/>
      <c r="K49" s="12"/>
      <c r="L49" s="12"/>
      <c r="M49" s="12"/>
      <c r="N49" s="22"/>
    </row>
    <row r="50" spans="1:14" ht="28.5" x14ac:dyDescent="0.2">
      <c r="A50" s="59" t="s">
        <v>353</v>
      </c>
      <c r="B50" s="37" t="s">
        <v>45</v>
      </c>
      <c r="C50" s="12"/>
      <c r="D50" s="12"/>
      <c r="E50" s="12"/>
      <c r="F50" s="12"/>
      <c r="G50" s="12"/>
      <c r="H50" s="12"/>
      <c r="I50" s="12"/>
      <c r="J50" s="229"/>
      <c r="K50" s="12"/>
      <c r="L50" s="12"/>
      <c r="M50" s="12"/>
      <c r="N50" s="22"/>
    </row>
    <row r="51" spans="1:14" x14ac:dyDescent="0.2">
      <c r="A51" s="59" t="s">
        <v>354</v>
      </c>
      <c r="B51" s="4" t="s">
        <v>227</v>
      </c>
      <c r="C51" s="12"/>
      <c r="D51" s="12"/>
      <c r="E51" s="12"/>
      <c r="F51" s="12"/>
      <c r="G51" s="12"/>
      <c r="H51" s="12"/>
      <c r="I51" s="12"/>
      <c r="J51" s="12"/>
      <c r="K51" s="12"/>
      <c r="L51" s="12"/>
      <c r="M51" s="12"/>
      <c r="N51" s="22"/>
    </row>
    <row r="52" spans="1:14" ht="42.75" x14ac:dyDescent="0.2">
      <c r="A52" s="59" t="s">
        <v>355</v>
      </c>
      <c r="B52" s="4" t="s">
        <v>329</v>
      </c>
      <c r="C52" s="12"/>
      <c r="D52" s="12"/>
      <c r="E52" s="12"/>
      <c r="F52" s="12"/>
      <c r="G52" s="12"/>
      <c r="H52" s="12"/>
      <c r="I52" s="12"/>
      <c r="J52" s="12"/>
      <c r="K52" s="12"/>
      <c r="L52" s="12"/>
      <c r="M52" s="12"/>
      <c r="N52" s="22"/>
    </row>
    <row r="53" spans="1:14" ht="28.5" x14ac:dyDescent="0.2">
      <c r="A53" s="59" t="s">
        <v>356</v>
      </c>
      <c r="B53" s="4" t="s">
        <v>330</v>
      </c>
      <c r="C53" s="12"/>
      <c r="D53" s="12"/>
      <c r="E53" s="12"/>
      <c r="F53" s="12"/>
      <c r="G53" s="12"/>
      <c r="H53" s="12"/>
      <c r="I53" s="12"/>
      <c r="J53" s="12"/>
      <c r="K53" s="12"/>
      <c r="L53" s="12"/>
      <c r="M53" s="12"/>
      <c r="N53" s="22"/>
    </row>
    <row r="54" spans="1:14" ht="42.75" x14ac:dyDescent="0.2">
      <c r="A54" s="59" t="s">
        <v>357</v>
      </c>
      <c r="B54" s="4" t="s">
        <v>331</v>
      </c>
      <c r="C54" s="12"/>
      <c r="D54" s="12"/>
      <c r="E54" s="12"/>
      <c r="F54" s="12"/>
      <c r="G54" s="12"/>
      <c r="H54" s="12"/>
      <c r="I54" s="12"/>
      <c r="J54" s="12"/>
      <c r="K54" s="12"/>
      <c r="L54" s="12"/>
      <c r="M54" s="12"/>
      <c r="N54" s="22"/>
    </row>
    <row r="55" spans="1:14" x14ac:dyDescent="0.2">
      <c r="A55" s="59" t="s">
        <v>358</v>
      </c>
      <c r="B55" s="4" t="s">
        <v>228</v>
      </c>
      <c r="C55" s="12"/>
      <c r="D55" s="12"/>
      <c r="E55" s="12"/>
      <c r="F55" s="12"/>
      <c r="G55" s="12"/>
      <c r="H55" s="12"/>
      <c r="I55" s="12"/>
      <c r="J55" s="12"/>
      <c r="K55" s="12"/>
      <c r="L55" s="12"/>
      <c r="M55" s="12"/>
      <c r="N55" s="22"/>
    </row>
    <row r="56" spans="1:14" ht="15" thickBot="1" x14ac:dyDescent="0.25">
      <c r="A56" s="55" t="s">
        <v>359</v>
      </c>
      <c r="B56" s="20" t="s">
        <v>46</v>
      </c>
      <c r="C56" s="20"/>
      <c r="D56" s="20"/>
      <c r="E56" s="20"/>
      <c r="F56" s="153"/>
      <c r="G56" s="20"/>
      <c r="H56" s="20"/>
      <c r="I56" s="20"/>
      <c r="J56" s="20"/>
      <c r="K56" s="20"/>
      <c r="L56" s="20"/>
      <c r="M56" s="20"/>
      <c r="N56" s="309"/>
    </row>
    <row r="57" spans="1:14" s="56" customFormat="1" ht="71.25" x14ac:dyDescent="0.2">
      <c r="A57" s="254">
        <v>1.6</v>
      </c>
      <c r="B57" s="255" t="s">
        <v>360</v>
      </c>
      <c r="C57" s="256">
        <f>SUM(C58:C65)</f>
        <v>0</v>
      </c>
      <c r="D57" s="256">
        <f t="shared" ref="D57:N57" si="6">SUM(D58:D65)</f>
        <v>0</v>
      </c>
      <c r="E57" s="256">
        <f t="shared" si="6"/>
        <v>0</v>
      </c>
      <c r="F57" s="256">
        <f t="shared" si="6"/>
        <v>0</v>
      </c>
      <c r="G57" s="256">
        <f t="shared" si="6"/>
        <v>0</v>
      </c>
      <c r="H57" s="256">
        <f t="shared" si="6"/>
        <v>0</v>
      </c>
      <c r="I57" s="256">
        <f t="shared" si="6"/>
        <v>0</v>
      </c>
      <c r="J57" s="256">
        <f t="shared" si="6"/>
        <v>0</v>
      </c>
      <c r="K57" s="256">
        <f t="shared" si="6"/>
        <v>0</v>
      </c>
      <c r="L57" s="256">
        <f t="shared" si="6"/>
        <v>0</v>
      </c>
      <c r="M57" s="256">
        <f t="shared" si="6"/>
        <v>0</v>
      </c>
      <c r="N57" s="257">
        <f t="shared" si="6"/>
        <v>0</v>
      </c>
    </row>
    <row r="58" spans="1:14" ht="28.5" x14ac:dyDescent="0.2">
      <c r="A58" s="59" t="s">
        <v>361</v>
      </c>
      <c r="B58" s="37" t="s">
        <v>328</v>
      </c>
      <c r="C58" s="12"/>
      <c r="D58" s="12"/>
      <c r="E58" s="12"/>
      <c r="F58" s="12"/>
      <c r="G58" s="12"/>
      <c r="H58" s="12"/>
      <c r="I58" s="12"/>
      <c r="J58" s="12"/>
      <c r="K58" s="12"/>
      <c r="L58" s="12"/>
      <c r="M58" s="12"/>
      <c r="N58" s="22"/>
    </row>
    <row r="59" spans="1:14" ht="28.5" x14ac:dyDescent="0.2">
      <c r="A59" s="59" t="s">
        <v>362</v>
      </c>
      <c r="B59" s="37" t="s">
        <v>45</v>
      </c>
      <c r="C59" s="12"/>
      <c r="D59" s="12"/>
      <c r="E59" s="12"/>
      <c r="F59" s="12"/>
      <c r="G59" s="12"/>
      <c r="H59" s="12"/>
      <c r="I59" s="12"/>
      <c r="J59" s="229"/>
      <c r="K59" s="12"/>
      <c r="L59" s="12"/>
      <c r="M59" s="12"/>
      <c r="N59" s="22"/>
    </row>
    <row r="60" spans="1:14" x14ac:dyDescent="0.2">
      <c r="A60" s="59" t="s">
        <v>363</v>
      </c>
      <c r="B60" s="4" t="s">
        <v>227</v>
      </c>
      <c r="C60" s="12"/>
      <c r="D60" s="12"/>
      <c r="E60" s="12"/>
      <c r="F60" s="12"/>
      <c r="G60" s="12"/>
      <c r="H60" s="12"/>
      <c r="I60" s="12"/>
      <c r="J60" s="12"/>
      <c r="K60" s="12"/>
      <c r="L60" s="12"/>
      <c r="M60" s="12"/>
      <c r="N60" s="22"/>
    </row>
    <row r="61" spans="1:14" ht="42.75" x14ac:dyDescent="0.2">
      <c r="A61" s="59" t="s">
        <v>364</v>
      </c>
      <c r="B61" s="4" t="s">
        <v>329</v>
      </c>
      <c r="C61" s="12"/>
      <c r="D61" s="12"/>
      <c r="E61" s="12"/>
      <c r="F61" s="12"/>
      <c r="G61" s="12"/>
      <c r="H61" s="12"/>
      <c r="I61" s="12"/>
      <c r="J61" s="12"/>
      <c r="K61" s="12"/>
      <c r="L61" s="12"/>
      <c r="M61" s="12"/>
      <c r="N61" s="22"/>
    </row>
    <row r="62" spans="1:14" ht="28.5" x14ac:dyDescent="0.2">
      <c r="A62" s="59" t="s">
        <v>365</v>
      </c>
      <c r="B62" s="4" t="s">
        <v>330</v>
      </c>
      <c r="C62" s="12"/>
      <c r="D62" s="12"/>
      <c r="E62" s="12"/>
      <c r="F62" s="12"/>
      <c r="G62" s="12"/>
      <c r="H62" s="12"/>
      <c r="I62" s="12"/>
      <c r="J62" s="12"/>
      <c r="K62" s="12"/>
      <c r="L62" s="12"/>
      <c r="M62" s="12"/>
      <c r="N62" s="22"/>
    </row>
    <row r="63" spans="1:14" ht="42.75" x14ac:dyDescent="0.2">
      <c r="A63" s="59" t="s">
        <v>366</v>
      </c>
      <c r="B63" s="4" t="s">
        <v>331</v>
      </c>
      <c r="C63" s="12"/>
      <c r="D63" s="12"/>
      <c r="E63" s="12"/>
      <c r="F63" s="12"/>
      <c r="G63" s="12"/>
      <c r="H63" s="12"/>
      <c r="I63" s="12"/>
      <c r="J63" s="12"/>
      <c r="K63" s="12"/>
      <c r="L63" s="12"/>
      <c r="M63" s="12"/>
      <c r="N63" s="22"/>
    </row>
    <row r="64" spans="1:14" x14ac:dyDescent="0.2">
      <c r="A64" s="59" t="s">
        <v>367</v>
      </c>
      <c r="B64" s="4" t="s">
        <v>228</v>
      </c>
      <c r="C64" s="12"/>
      <c r="D64" s="12"/>
      <c r="E64" s="12"/>
      <c r="F64" s="12"/>
      <c r="G64" s="12"/>
      <c r="H64" s="12"/>
      <c r="I64" s="12"/>
      <c r="J64" s="12"/>
      <c r="K64" s="12"/>
      <c r="L64" s="12"/>
      <c r="M64" s="12"/>
      <c r="N64" s="22"/>
    </row>
    <row r="65" spans="1:14" ht="15" thickBot="1" x14ac:dyDescent="0.25">
      <c r="A65" s="55" t="s">
        <v>368</v>
      </c>
      <c r="B65" s="20" t="s">
        <v>46</v>
      </c>
      <c r="C65" s="20"/>
      <c r="D65" s="20"/>
      <c r="E65" s="20"/>
      <c r="F65" s="153"/>
      <c r="G65" s="20"/>
      <c r="H65" s="20"/>
      <c r="I65" s="20"/>
      <c r="J65" s="20"/>
      <c r="K65" s="20"/>
      <c r="L65" s="20"/>
      <c r="M65" s="20"/>
      <c r="N65" s="309"/>
    </row>
    <row r="66" spans="1:14" ht="42.75" x14ac:dyDescent="0.2">
      <c r="A66" s="254">
        <v>1.7</v>
      </c>
      <c r="B66" s="255" t="s">
        <v>369</v>
      </c>
      <c r="C66" s="256">
        <f>SUM(C67:C74)</f>
        <v>0</v>
      </c>
      <c r="D66" s="256">
        <f t="shared" ref="D66:N66" si="7">SUM(D67:D74)</f>
        <v>0</v>
      </c>
      <c r="E66" s="256">
        <f t="shared" si="7"/>
        <v>0</v>
      </c>
      <c r="F66" s="256">
        <f t="shared" si="7"/>
        <v>0</v>
      </c>
      <c r="G66" s="256">
        <f t="shared" si="7"/>
        <v>0</v>
      </c>
      <c r="H66" s="256">
        <f t="shared" si="7"/>
        <v>0</v>
      </c>
      <c r="I66" s="256">
        <f t="shared" si="7"/>
        <v>0</v>
      </c>
      <c r="J66" s="256">
        <f t="shared" si="7"/>
        <v>0</v>
      </c>
      <c r="K66" s="256">
        <f t="shared" si="7"/>
        <v>0</v>
      </c>
      <c r="L66" s="256">
        <f t="shared" si="7"/>
        <v>0</v>
      </c>
      <c r="M66" s="256">
        <f t="shared" si="7"/>
        <v>0</v>
      </c>
      <c r="N66" s="257">
        <f t="shared" si="7"/>
        <v>0</v>
      </c>
    </row>
    <row r="67" spans="1:14" ht="28.5" x14ac:dyDescent="0.2">
      <c r="A67" s="59" t="s">
        <v>370</v>
      </c>
      <c r="B67" s="37" t="s">
        <v>328</v>
      </c>
      <c r="C67" s="12"/>
      <c r="D67" s="12"/>
      <c r="E67" s="12"/>
      <c r="F67" s="12"/>
      <c r="G67" s="12"/>
      <c r="H67" s="12"/>
      <c r="I67" s="12"/>
      <c r="J67" s="12"/>
      <c r="K67" s="12"/>
      <c r="L67" s="12"/>
      <c r="M67" s="12"/>
      <c r="N67" s="22"/>
    </row>
    <row r="68" spans="1:14" ht="28.5" x14ac:dyDescent="0.2">
      <c r="A68" s="59" t="s">
        <v>371</v>
      </c>
      <c r="B68" s="37" t="s">
        <v>45</v>
      </c>
      <c r="C68" s="12"/>
      <c r="D68" s="12"/>
      <c r="E68" s="12"/>
      <c r="F68" s="12"/>
      <c r="G68" s="12"/>
      <c r="H68" s="12"/>
      <c r="I68" s="12"/>
      <c r="J68" s="229"/>
      <c r="K68" s="12"/>
      <c r="L68" s="12"/>
      <c r="M68" s="12"/>
      <c r="N68" s="22"/>
    </row>
    <row r="69" spans="1:14" x14ac:dyDescent="0.2">
      <c r="A69" s="59" t="s">
        <v>372</v>
      </c>
      <c r="B69" s="4" t="s">
        <v>227</v>
      </c>
      <c r="C69" s="12"/>
      <c r="D69" s="12"/>
      <c r="E69" s="12"/>
      <c r="F69" s="12"/>
      <c r="G69" s="12"/>
      <c r="H69" s="12"/>
      <c r="I69" s="12"/>
      <c r="J69" s="12"/>
      <c r="K69" s="12"/>
      <c r="L69" s="12"/>
      <c r="M69" s="12"/>
      <c r="N69" s="22"/>
    </row>
    <row r="70" spans="1:14" ht="42.75" x14ac:dyDescent="0.2">
      <c r="A70" s="59" t="s">
        <v>373</v>
      </c>
      <c r="B70" s="4" t="s">
        <v>329</v>
      </c>
      <c r="C70" s="12"/>
      <c r="D70" s="12"/>
      <c r="E70" s="12"/>
      <c r="F70" s="12"/>
      <c r="G70" s="12"/>
      <c r="H70" s="12"/>
      <c r="I70" s="12"/>
      <c r="J70" s="12"/>
      <c r="K70" s="12"/>
      <c r="L70" s="12"/>
      <c r="M70" s="12"/>
      <c r="N70" s="22"/>
    </row>
    <row r="71" spans="1:14" ht="28.5" x14ac:dyDescent="0.2">
      <c r="A71" s="59" t="s">
        <v>374</v>
      </c>
      <c r="B71" s="4" t="s">
        <v>330</v>
      </c>
      <c r="C71" s="12"/>
      <c r="D71" s="12"/>
      <c r="E71" s="12"/>
      <c r="F71" s="12"/>
      <c r="G71" s="12"/>
      <c r="H71" s="12"/>
      <c r="I71" s="12"/>
      <c r="J71" s="12"/>
      <c r="K71" s="12"/>
      <c r="L71" s="12"/>
      <c r="M71" s="12"/>
      <c r="N71" s="22"/>
    </row>
    <row r="72" spans="1:14" ht="42.75" x14ac:dyDescent="0.2">
      <c r="A72" s="59" t="s">
        <v>375</v>
      </c>
      <c r="B72" s="4" t="s">
        <v>331</v>
      </c>
      <c r="C72" s="12"/>
      <c r="D72" s="12"/>
      <c r="E72" s="12"/>
      <c r="F72" s="12"/>
      <c r="G72" s="12"/>
      <c r="H72" s="12"/>
      <c r="I72" s="12"/>
      <c r="J72" s="12"/>
      <c r="K72" s="12"/>
      <c r="L72" s="12"/>
      <c r="M72" s="12"/>
      <c r="N72" s="22"/>
    </row>
    <row r="73" spans="1:14" x14ac:dyDescent="0.2">
      <c r="A73" s="59" t="s">
        <v>376</v>
      </c>
      <c r="B73" s="4" t="s">
        <v>228</v>
      </c>
      <c r="C73" s="12"/>
      <c r="D73" s="12"/>
      <c r="E73" s="12"/>
      <c r="F73" s="12"/>
      <c r="G73" s="12"/>
      <c r="H73" s="12"/>
      <c r="I73" s="12"/>
      <c r="J73" s="12"/>
      <c r="K73" s="12"/>
      <c r="L73" s="12"/>
      <c r="M73" s="12"/>
      <c r="N73" s="22"/>
    </row>
    <row r="74" spans="1:14" ht="15" thickBot="1" x14ac:dyDescent="0.25">
      <c r="A74" s="55" t="s">
        <v>377</v>
      </c>
      <c r="B74" s="20" t="s">
        <v>46</v>
      </c>
      <c r="C74" s="20"/>
      <c r="D74" s="20"/>
      <c r="E74" s="20"/>
      <c r="F74" s="153"/>
      <c r="G74" s="20"/>
      <c r="H74" s="20"/>
      <c r="I74" s="20"/>
      <c r="J74" s="20"/>
      <c r="K74" s="20"/>
      <c r="L74" s="20"/>
      <c r="M74" s="20"/>
      <c r="N74" s="309"/>
    </row>
    <row r="75" spans="1:14" s="121" customFormat="1" ht="42.75" x14ac:dyDescent="0.2">
      <c r="A75" s="254">
        <v>1.8</v>
      </c>
      <c r="B75" s="255" t="s">
        <v>378</v>
      </c>
      <c r="C75" s="256">
        <f>SUM(C76:C83)</f>
        <v>0</v>
      </c>
      <c r="D75" s="256">
        <f t="shared" ref="D75:N75" si="8">SUM(D76:D83)</f>
        <v>0</v>
      </c>
      <c r="E75" s="256">
        <f t="shared" si="8"/>
        <v>0</v>
      </c>
      <c r="F75" s="256">
        <f t="shared" si="8"/>
        <v>0</v>
      </c>
      <c r="G75" s="256">
        <f t="shared" si="8"/>
        <v>0</v>
      </c>
      <c r="H75" s="256">
        <f t="shared" si="8"/>
        <v>0</v>
      </c>
      <c r="I75" s="256">
        <f t="shared" si="8"/>
        <v>0</v>
      </c>
      <c r="J75" s="256">
        <f t="shared" si="8"/>
        <v>0</v>
      </c>
      <c r="K75" s="256">
        <f t="shared" si="8"/>
        <v>0</v>
      </c>
      <c r="L75" s="256">
        <f t="shared" si="8"/>
        <v>0</v>
      </c>
      <c r="M75" s="256">
        <f t="shared" si="8"/>
        <v>0</v>
      </c>
      <c r="N75" s="257">
        <f t="shared" si="8"/>
        <v>0</v>
      </c>
    </row>
    <row r="76" spans="1:14" ht="28.5" x14ac:dyDescent="0.2">
      <c r="A76" s="59" t="s">
        <v>379</v>
      </c>
      <c r="B76" s="37" t="s">
        <v>328</v>
      </c>
      <c r="C76" s="12"/>
      <c r="D76" s="12"/>
      <c r="E76" s="12"/>
      <c r="F76" s="12"/>
      <c r="G76" s="12"/>
      <c r="H76" s="12"/>
      <c r="I76" s="12"/>
      <c r="J76" s="12"/>
      <c r="K76" s="12"/>
      <c r="L76" s="12"/>
      <c r="M76" s="12"/>
      <c r="N76" s="22"/>
    </row>
    <row r="77" spans="1:14" ht="28.5" x14ac:dyDescent="0.2">
      <c r="A77" s="59" t="s">
        <v>380</v>
      </c>
      <c r="B77" s="37" t="s">
        <v>45</v>
      </c>
      <c r="C77" s="12"/>
      <c r="D77" s="12"/>
      <c r="E77" s="12"/>
      <c r="F77" s="12"/>
      <c r="G77" s="12"/>
      <c r="H77" s="12"/>
      <c r="I77" s="12"/>
      <c r="J77" s="229"/>
      <c r="K77" s="12"/>
      <c r="L77" s="12"/>
      <c r="M77" s="12"/>
      <c r="N77" s="22"/>
    </row>
    <row r="78" spans="1:14" x14ac:dyDescent="0.2">
      <c r="A78" s="59" t="s">
        <v>381</v>
      </c>
      <c r="B78" s="4" t="s">
        <v>227</v>
      </c>
      <c r="C78" s="12"/>
      <c r="D78" s="12"/>
      <c r="E78" s="12"/>
      <c r="F78" s="12"/>
      <c r="G78" s="12"/>
      <c r="H78" s="12"/>
      <c r="I78" s="12"/>
      <c r="J78" s="12"/>
      <c r="K78" s="12"/>
      <c r="L78" s="12"/>
      <c r="M78" s="12"/>
      <c r="N78" s="22"/>
    </row>
    <row r="79" spans="1:14" ht="42.75" x14ac:dyDescent="0.2">
      <c r="A79" s="59" t="s">
        <v>382</v>
      </c>
      <c r="B79" s="4" t="s">
        <v>329</v>
      </c>
      <c r="C79" s="12"/>
      <c r="D79" s="12"/>
      <c r="E79" s="12"/>
      <c r="F79" s="12"/>
      <c r="G79" s="12"/>
      <c r="H79" s="12"/>
      <c r="I79" s="12"/>
      <c r="J79" s="12"/>
      <c r="K79" s="12"/>
      <c r="L79" s="12"/>
      <c r="M79" s="12"/>
      <c r="N79" s="22"/>
    </row>
    <row r="80" spans="1:14" ht="28.5" x14ac:dyDescent="0.2">
      <c r="A80" s="59" t="s">
        <v>383</v>
      </c>
      <c r="B80" s="4" t="s">
        <v>330</v>
      </c>
      <c r="C80" s="12"/>
      <c r="D80" s="12"/>
      <c r="E80" s="12"/>
      <c r="F80" s="12"/>
      <c r="G80" s="12"/>
      <c r="H80" s="12"/>
      <c r="I80" s="12"/>
      <c r="J80" s="12"/>
      <c r="K80" s="12"/>
      <c r="L80" s="12"/>
      <c r="M80" s="12"/>
      <c r="N80" s="22"/>
    </row>
    <row r="81" spans="1:14" ht="42.75" x14ac:dyDescent="0.2">
      <c r="A81" s="59" t="s">
        <v>384</v>
      </c>
      <c r="B81" s="4" t="s">
        <v>331</v>
      </c>
      <c r="C81" s="12"/>
      <c r="D81" s="12"/>
      <c r="E81" s="12"/>
      <c r="F81" s="12"/>
      <c r="G81" s="12"/>
      <c r="H81" s="12"/>
      <c r="I81" s="12"/>
      <c r="J81" s="12"/>
      <c r="K81" s="12"/>
      <c r="L81" s="12"/>
      <c r="M81" s="12"/>
      <c r="N81" s="22"/>
    </row>
    <row r="82" spans="1:14" x14ac:dyDescent="0.2">
      <c r="A82" s="59" t="s">
        <v>385</v>
      </c>
      <c r="B82" s="4" t="s">
        <v>228</v>
      </c>
      <c r="C82" s="12"/>
      <c r="D82" s="12"/>
      <c r="E82" s="12"/>
      <c r="F82" s="12"/>
      <c r="G82" s="12"/>
      <c r="H82" s="12"/>
      <c r="I82" s="12"/>
      <c r="J82" s="12"/>
      <c r="K82" s="12"/>
      <c r="L82" s="12"/>
      <c r="M82" s="12"/>
      <c r="N82" s="22"/>
    </row>
    <row r="83" spans="1:14" ht="15" thickBot="1" x14ac:dyDescent="0.25">
      <c r="A83" s="55" t="s">
        <v>386</v>
      </c>
      <c r="B83" s="20" t="s">
        <v>46</v>
      </c>
      <c r="C83" s="20"/>
      <c r="D83" s="20"/>
      <c r="E83" s="20"/>
      <c r="F83" s="153"/>
      <c r="G83" s="20"/>
      <c r="H83" s="20"/>
      <c r="I83" s="20"/>
      <c r="J83" s="20"/>
      <c r="K83" s="20"/>
      <c r="L83" s="20"/>
      <c r="M83" s="20"/>
      <c r="N83" s="309"/>
    </row>
    <row r="85" spans="1:14" x14ac:dyDescent="0.2">
      <c r="A85" s="1" t="s">
        <v>309</v>
      </c>
    </row>
    <row r="86" spans="1:14" x14ac:dyDescent="0.2">
      <c r="A86" s="245"/>
      <c r="B86" s="1" t="s">
        <v>307</v>
      </c>
    </row>
    <row r="87" spans="1:14" x14ac:dyDescent="0.2">
      <c r="A87" s="34"/>
      <c r="B87" s="1" t="s">
        <v>308</v>
      </c>
    </row>
  </sheetData>
  <mergeCells count="14">
    <mergeCell ref="A3:K3"/>
    <mergeCell ref="A4:K4"/>
    <mergeCell ref="A5:K5"/>
    <mergeCell ref="A8:A9"/>
    <mergeCell ref="B8:B9"/>
    <mergeCell ref="C8:C9"/>
    <mergeCell ref="D8:D9"/>
    <mergeCell ref="E8:E9"/>
    <mergeCell ref="F8:F9"/>
    <mergeCell ref="G8:G9"/>
    <mergeCell ref="H8:H9"/>
    <mergeCell ref="I8:I9"/>
    <mergeCell ref="J8:J9"/>
    <mergeCell ref="K8:N8"/>
  </mergeCells>
  <printOptions horizontalCentered="1"/>
  <pageMargins left="0" right="0" top="0.19685039370078741" bottom="0" header="0.31496062992125984" footer="0.31496062992125984"/>
  <pageSetup paperSize="9" scale="47" fitToHeight="2" orientation="landscape" r:id="rId1"/>
  <headerFooter alignWithMargins="0">
    <oddHeader>&amp;L&amp;"тахома,Regular"&amp;10Банка/Штедилница________________________________&amp;R&amp;"Tahoma,Regular"&amp;10Образец СТ</oddHeader>
  </headerFooter>
  <ignoredErrors>
    <ignoredError sqref="A22:A29 A31:A38 A40:A47 A49:A56 A58:A65 A67:A74 A76:A83 A13:A20"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58"/>
  <sheetViews>
    <sheetView tabSelected="1" topLeftCell="A25" zoomScaleNormal="100" workbookViewId="0">
      <selection activeCell="K48" sqref="K47:K48"/>
    </sheetView>
  </sheetViews>
  <sheetFormatPr defaultRowHeight="14.25" x14ac:dyDescent="0.2"/>
  <cols>
    <col min="1" max="1" width="8.7109375" style="39" customWidth="1"/>
    <col min="2" max="2" width="76.85546875" style="1" customWidth="1"/>
    <col min="3" max="3" width="18" style="1" customWidth="1"/>
    <col min="4" max="4" width="28" style="39" customWidth="1"/>
    <col min="5" max="16384" width="9.140625" style="1"/>
  </cols>
  <sheetData>
    <row r="1" spans="1:4" ht="15" thickBot="1" x14ac:dyDescent="0.25"/>
    <row r="2" spans="1:4" ht="15" thickBot="1" x14ac:dyDescent="0.25">
      <c r="A2" s="294"/>
      <c r="C2" s="295" t="s">
        <v>7</v>
      </c>
      <c r="D2" s="42"/>
    </row>
    <row r="3" spans="1:4" x14ac:dyDescent="0.2">
      <c r="A3" s="337"/>
      <c r="B3" s="337"/>
      <c r="C3" s="337"/>
      <c r="D3" s="337"/>
    </row>
    <row r="4" spans="1:4" x14ac:dyDescent="0.2">
      <c r="A4" s="337" t="s">
        <v>40</v>
      </c>
      <c r="B4" s="337"/>
      <c r="C4" s="337"/>
      <c r="D4" s="337"/>
    </row>
    <row r="5" spans="1:4" x14ac:dyDescent="0.2">
      <c r="A5" s="338" t="s">
        <v>1</v>
      </c>
      <c r="B5" s="338"/>
      <c r="C5" s="338"/>
      <c r="D5" s="338"/>
    </row>
    <row r="6" spans="1:4" x14ac:dyDescent="0.2">
      <c r="B6" s="39"/>
      <c r="C6" s="39"/>
    </row>
    <row r="7" spans="1:4" ht="15" thickBot="1" x14ac:dyDescent="0.25">
      <c r="D7" s="43" t="s">
        <v>2</v>
      </c>
    </row>
    <row r="8" spans="1:4" ht="29.25" thickBot="1" x14ac:dyDescent="0.25">
      <c r="A8" s="270" t="s">
        <v>3</v>
      </c>
      <c r="B8" s="82" t="s">
        <v>9</v>
      </c>
      <c r="C8" s="83" t="s">
        <v>28</v>
      </c>
      <c r="D8" s="38" t="s">
        <v>44</v>
      </c>
    </row>
    <row r="9" spans="1:4" ht="15" thickBot="1" x14ac:dyDescent="0.25">
      <c r="A9" s="273">
        <v>1</v>
      </c>
      <c r="B9" s="180">
        <v>2</v>
      </c>
      <c r="C9" s="180">
        <v>3</v>
      </c>
      <c r="D9" s="250">
        <v>5</v>
      </c>
    </row>
    <row r="10" spans="1:4" x14ac:dyDescent="0.2">
      <c r="A10" s="271">
        <v>1</v>
      </c>
      <c r="B10" s="272" t="s">
        <v>406</v>
      </c>
      <c r="C10" s="274"/>
      <c r="D10" s="287">
        <f>(D17+D23+D27+D31)-MIN(D17+D23+D27+D31,D34)</f>
        <v>0</v>
      </c>
    </row>
    <row r="11" spans="1:4" x14ac:dyDescent="0.2">
      <c r="A11" s="267">
        <v>2</v>
      </c>
      <c r="B11" s="266" t="s">
        <v>41</v>
      </c>
      <c r="C11" s="275"/>
      <c r="D11" s="288">
        <f>D40-D41</f>
        <v>0</v>
      </c>
    </row>
    <row r="12" spans="1:4" ht="15" thickBot="1" x14ac:dyDescent="0.25">
      <c r="A12" s="268">
        <v>3</v>
      </c>
      <c r="B12" s="269" t="s">
        <v>407</v>
      </c>
      <c r="C12" s="276"/>
      <c r="D12" s="289" t="e">
        <f>(D10/D11)*100</f>
        <v>#DIV/0!</v>
      </c>
    </row>
    <row r="13" spans="1:4" ht="9.75" customHeight="1" thickBot="1" x14ac:dyDescent="0.25">
      <c r="A13" s="282"/>
      <c r="B13" s="283"/>
      <c r="C13" s="283"/>
      <c r="D13" s="283"/>
    </row>
    <row r="14" spans="1:4" ht="15" customHeight="1" thickBot="1" x14ac:dyDescent="0.25">
      <c r="A14" s="357" t="s">
        <v>408</v>
      </c>
      <c r="B14" s="358"/>
      <c r="C14" s="358"/>
      <c r="D14" s="359"/>
    </row>
    <row r="15" spans="1:4" x14ac:dyDescent="0.2">
      <c r="A15" s="48">
        <v>4</v>
      </c>
      <c r="B15" s="284" t="s">
        <v>432</v>
      </c>
      <c r="C15" s="285">
        <v>27</v>
      </c>
      <c r="D15" s="286">
        <f>D16+D22+D26+D30</f>
        <v>0</v>
      </c>
    </row>
    <row r="16" spans="1:4" s="56" customFormat="1" ht="42.75" x14ac:dyDescent="0.2">
      <c r="A16" s="65">
        <v>4.0999999999999996</v>
      </c>
      <c r="B16" s="57" t="s">
        <v>436</v>
      </c>
      <c r="C16" s="281" t="s">
        <v>24</v>
      </c>
      <c r="D16" s="278">
        <f>D17-D18+D19-D20+D21</f>
        <v>0</v>
      </c>
    </row>
    <row r="17" spans="1:4" ht="28.5" x14ac:dyDescent="0.2">
      <c r="A17" s="59" t="s">
        <v>100</v>
      </c>
      <c r="B17" s="60" t="s">
        <v>409</v>
      </c>
      <c r="C17" s="21"/>
      <c r="D17" s="277">
        <f>'likvidna актива '!G12</f>
        <v>0</v>
      </c>
    </row>
    <row r="18" spans="1:4" x14ac:dyDescent="0.2">
      <c r="A18" s="59" t="s">
        <v>101</v>
      </c>
      <c r="B18" s="75" t="s">
        <v>522</v>
      </c>
      <c r="C18" s="21"/>
      <c r="D18" s="277">
        <f>prilivi!N32+prilivi!O32+prilivi!P32+svopovi!F13+svopovi!N13+svopovi!F22+svopovi!F31+svopovi!F40+svopovi!F49+svopovi!F58+svopovi!F67+svopovi!F76+svopovi!N22+svopovi!N31+svopovi!N40+svopovi!N49+svopovi!N58+svopovi!N67+svopovi!N76</f>
        <v>0</v>
      </c>
    </row>
    <row r="19" spans="1:4" x14ac:dyDescent="0.2">
      <c r="A19" s="59" t="s">
        <v>102</v>
      </c>
      <c r="B19" s="75" t="s">
        <v>523</v>
      </c>
      <c r="C19" s="21"/>
      <c r="D19" s="277">
        <f>'odlivi '!F76+'odlivi '!F85+'odlivi '!F92+svopovi!D12+svopovi!L12</f>
        <v>0</v>
      </c>
    </row>
    <row r="20" spans="1:4" ht="28.5" x14ac:dyDescent="0.2">
      <c r="A20" s="59" t="s">
        <v>103</v>
      </c>
      <c r="B20" s="60" t="s">
        <v>410</v>
      </c>
      <c r="C20" s="21"/>
      <c r="D20" s="277">
        <f>'odlivi '!D74</f>
        <v>0</v>
      </c>
    </row>
    <row r="21" spans="1:4" ht="28.5" x14ac:dyDescent="0.2">
      <c r="A21" s="59" t="s">
        <v>104</v>
      </c>
      <c r="B21" s="60" t="s">
        <v>412</v>
      </c>
      <c r="C21" s="21"/>
      <c r="D21" s="277">
        <f>prilivi!D30+prilivi!E30+prilivi!F30-prilivi!D39-prilivi!E39-prilivi!F39</f>
        <v>0</v>
      </c>
    </row>
    <row r="22" spans="1:4" s="56" customFormat="1" ht="42.75" x14ac:dyDescent="0.2">
      <c r="A22" s="65">
        <v>4.2</v>
      </c>
      <c r="B22" s="57" t="s">
        <v>435</v>
      </c>
      <c r="C22" s="281" t="s">
        <v>25</v>
      </c>
      <c r="D22" s="278">
        <f>D23-D24+D25</f>
        <v>0</v>
      </c>
    </row>
    <row r="23" spans="1:4" ht="28.5" x14ac:dyDescent="0.2">
      <c r="A23" s="59" t="s">
        <v>107</v>
      </c>
      <c r="B23" s="60" t="s">
        <v>413</v>
      </c>
      <c r="C23" s="21"/>
      <c r="D23" s="277">
        <f>'likvidna актива '!G28</f>
        <v>0</v>
      </c>
    </row>
    <row r="24" spans="1:4" x14ac:dyDescent="0.2">
      <c r="A24" s="59" t="s">
        <v>108</v>
      </c>
      <c r="B24" s="75" t="s">
        <v>416</v>
      </c>
      <c r="C24" s="21"/>
      <c r="D24" s="277">
        <f>prilivi!N33+prilivi!O33+prilivi!P33+svopovi!F14+svopovi!F23+svopovi!F32+svopovi!F41+svopovi!F50+svopovi!F59+svopovi!F68+svopovi!F77+svopovi!N77+svopovi!N68+svopovi!N59+svopovi!N50+svopovi!N41+svopovi!N32+svopovi!N23+svopovi!N14</f>
        <v>0</v>
      </c>
    </row>
    <row r="25" spans="1:4" x14ac:dyDescent="0.2">
      <c r="A25" s="59" t="s">
        <v>109</v>
      </c>
      <c r="B25" s="75" t="s">
        <v>411</v>
      </c>
      <c r="C25" s="21"/>
      <c r="D25" s="277">
        <f>'odlivi '!F77+'odlivi '!F86+'odlivi '!F93+svopovi!D21+svopovi!L21</f>
        <v>0</v>
      </c>
    </row>
    <row r="26" spans="1:4" s="56" customFormat="1" ht="28.5" x14ac:dyDescent="0.2">
      <c r="A26" s="65">
        <v>4.3</v>
      </c>
      <c r="B26" s="57" t="s">
        <v>434</v>
      </c>
      <c r="C26" s="281" t="s">
        <v>26</v>
      </c>
      <c r="D26" s="278">
        <f>D27-D28+D29</f>
        <v>0</v>
      </c>
    </row>
    <row r="27" spans="1:4" x14ac:dyDescent="0.2">
      <c r="A27" s="59" t="s">
        <v>425</v>
      </c>
      <c r="B27" s="60" t="s">
        <v>415</v>
      </c>
      <c r="C27" s="21"/>
      <c r="D27" s="277">
        <f>'likvidna актива '!G32</f>
        <v>0</v>
      </c>
    </row>
    <row r="28" spans="1:4" x14ac:dyDescent="0.2">
      <c r="A28" s="59" t="s">
        <v>426</v>
      </c>
      <c r="B28" s="75" t="s">
        <v>416</v>
      </c>
      <c r="C28" s="21"/>
      <c r="D28" s="277">
        <f>prilivi!N34+prilivi!O34+prilivi!P34+svopovi!F15+svopovi!F24+svopovi!F33+svopovi!F42+svopovi!F51+svopovi!F60+svopovi!F69+svopovi!F78+svopovi!N78+svopovi!N69+svopovi!N60+svopovi!N51+svopovi!N42+svopovi!N33+svopovi!N24+svopovi!N15</f>
        <v>0</v>
      </c>
    </row>
    <row r="29" spans="1:4" x14ac:dyDescent="0.2">
      <c r="A29" s="59" t="s">
        <v>427</v>
      </c>
      <c r="B29" s="75" t="s">
        <v>411</v>
      </c>
      <c r="C29" s="21"/>
      <c r="D29" s="277">
        <f>'odlivi '!F78+'odlivi '!F87+'odlivi '!F94+svopovi!D30+svopovi!L30</f>
        <v>0</v>
      </c>
    </row>
    <row r="30" spans="1:4" s="56" customFormat="1" ht="28.5" x14ac:dyDescent="0.2">
      <c r="A30" s="65" t="s">
        <v>428</v>
      </c>
      <c r="B30" s="57" t="s">
        <v>433</v>
      </c>
      <c r="C30" s="281" t="s">
        <v>27</v>
      </c>
      <c r="D30" s="278">
        <f>D31-D32+D33</f>
        <v>0</v>
      </c>
    </row>
    <row r="31" spans="1:4" x14ac:dyDescent="0.2">
      <c r="A31" s="59" t="s">
        <v>429</v>
      </c>
      <c r="B31" s="60" t="s">
        <v>414</v>
      </c>
      <c r="C31" s="21"/>
      <c r="D31" s="277">
        <f>'likvidna актива '!G38</f>
        <v>0</v>
      </c>
    </row>
    <row r="32" spans="1:4" x14ac:dyDescent="0.2">
      <c r="A32" s="59" t="s">
        <v>430</v>
      </c>
      <c r="B32" s="75" t="s">
        <v>416</v>
      </c>
      <c r="C32" s="21"/>
      <c r="D32" s="277">
        <f>SUM(prilivi!N35:P38,svopovi!F16:F19,svopovi!F25:F28,svopovi!F34:F37,svopovi!F43:F46,svopovi!F52:F55,svopovi!F61:F64,svopovi!F70:F73,svopovi!F79:F82,svopovi!N70:N73,svopovi!N61:N64,svopovi!N52:N55,svopovi!N43:N46,svopovi!N34:N37,svopovi!N25:N28,svopovi!N16:N19,svopovi!N79:N82)</f>
        <v>0</v>
      </c>
    </row>
    <row r="33" spans="1:4" x14ac:dyDescent="0.2">
      <c r="A33" s="59" t="s">
        <v>431</v>
      </c>
      <c r="B33" s="75" t="s">
        <v>411</v>
      </c>
      <c r="C33" s="21"/>
      <c r="D33" s="277">
        <f>SUM('odlivi '!F79:F82,'odlivi '!F88:F89,'odlivi '!F95:F98,svopovi!D39,svopovi!D48,svopovi!D57,svopovi!D66,svopovi!L66,svopovi!L57,svopovi!L48,svopovi!L39)</f>
        <v>0</v>
      </c>
    </row>
    <row r="34" spans="1:4" x14ac:dyDescent="0.2">
      <c r="A34" s="65">
        <v>4.5</v>
      </c>
      <c r="B34" s="62" t="s">
        <v>437</v>
      </c>
      <c r="C34" s="63">
        <v>26</v>
      </c>
      <c r="D34" s="278">
        <f>(D16+D22+D26+D30)-MIN(D35,D36,D37,D38)</f>
        <v>0</v>
      </c>
    </row>
    <row r="35" spans="1:4" x14ac:dyDescent="0.2">
      <c r="A35" s="59" t="s">
        <v>438</v>
      </c>
      <c r="B35" s="50" t="s">
        <v>543</v>
      </c>
      <c r="C35" s="61" t="s">
        <v>64</v>
      </c>
      <c r="D35" s="279">
        <f>D15</f>
        <v>0</v>
      </c>
    </row>
    <row r="36" spans="1:4" x14ac:dyDescent="0.2">
      <c r="A36" s="59" t="s">
        <v>439</v>
      </c>
      <c r="B36" s="50" t="s">
        <v>20</v>
      </c>
      <c r="C36" s="61" t="s">
        <v>65</v>
      </c>
      <c r="D36" s="277">
        <f>100/30*D16</f>
        <v>0</v>
      </c>
    </row>
    <row r="37" spans="1:4" x14ac:dyDescent="0.2">
      <c r="A37" s="59" t="s">
        <v>440</v>
      </c>
      <c r="B37" s="50" t="s">
        <v>21</v>
      </c>
      <c r="C37" s="61" t="s">
        <v>66</v>
      </c>
      <c r="D37" s="277">
        <f>100/60*(D16+D22)</f>
        <v>0</v>
      </c>
    </row>
    <row r="38" spans="1:4" ht="15" thickBot="1" x14ac:dyDescent="0.25">
      <c r="A38" s="55" t="s">
        <v>441</v>
      </c>
      <c r="B38" s="66" t="s">
        <v>22</v>
      </c>
      <c r="C38" s="67" t="s">
        <v>67</v>
      </c>
      <c r="D38" s="280">
        <f>100/85*(D16+D22+D26)</f>
        <v>0</v>
      </c>
    </row>
    <row r="39" spans="1:4" ht="15.75" customHeight="1" thickBot="1" x14ac:dyDescent="0.25">
      <c r="A39" s="360" t="s">
        <v>41</v>
      </c>
      <c r="B39" s="361"/>
      <c r="C39" s="361"/>
      <c r="D39" s="362"/>
    </row>
    <row r="40" spans="1:4" x14ac:dyDescent="0.2">
      <c r="A40" s="48">
        <v>5</v>
      </c>
      <c r="B40" s="41" t="s">
        <v>442</v>
      </c>
      <c r="C40" s="298"/>
      <c r="D40" s="99">
        <f>'odlivi '!I10</f>
        <v>0</v>
      </c>
    </row>
    <row r="41" spans="1:4" x14ac:dyDescent="0.2">
      <c r="A41" s="69">
        <v>6</v>
      </c>
      <c r="B41" s="290" t="s">
        <v>453</v>
      </c>
      <c r="C41" s="44"/>
      <c r="D41" s="101">
        <f>D47+D48+D49</f>
        <v>0</v>
      </c>
    </row>
    <row r="42" spans="1:4" x14ac:dyDescent="0.2">
      <c r="A42" s="69">
        <v>6.1</v>
      </c>
      <c r="B42" s="290" t="s">
        <v>542</v>
      </c>
      <c r="C42" s="44"/>
      <c r="D42" s="101">
        <f>SUM(D43:D45)</f>
        <v>0</v>
      </c>
    </row>
    <row r="43" spans="1:4" s="121" customFormat="1" x14ac:dyDescent="0.2">
      <c r="A43" s="122" t="s">
        <v>447</v>
      </c>
      <c r="B43" s="291" t="s">
        <v>443</v>
      </c>
      <c r="C43" s="292"/>
      <c r="D43" s="332">
        <f>prilivi!S12</f>
        <v>0</v>
      </c>
    </row>
    <row r="44" spans="1:4" s="121" customFormat="1" x14ac:dyDescent="0.2">
      <c r="A44" s="122" t="s">
        <v>446</v>
      </c>
      <c r="B44" s="291" t="s">
        <v>445</v>
      </c>
      <c r="C44" s="293"/>
      <c r="D44" s="333">
        <f>prilivi!R12</f>
        <v>0</v>
      </c>
    </row>
    <row r="45" spans="1:4" s="121" customFormat="1" x14ac:dyDescent="0.2">
      <c r="A45" s="122" t="s">
        <v>448</v>
      </c>
      <c r="B45" s="291" t="s">
        <v>444</v>
      </c>
      <c r="C45" s="293"/>
      <c r="D45" s="333">
        <f>prilivi!Q12</f>
        <v>0</v>
      </c>
    </row>
    <row r="46" spans="1:4" x14ac:dyDescent="0.2">
      <c r="A46" s="58" t="s">
        <v>449</v>
      </c>
      <c r="B46" s="40" t="s">
        <v>544</v>
      </c>
      <c r="C46" s="44"/>
      <c r="D46" s="53"/>
    </row>
    <row r="47" spans="1:4" s="121" customFormat="1" x14ac:dyDescent="0.2">
      <c r="A47" s="122" t="s">
        <v>450</v>
      </c>
      <c r="B47" s="291" t="s">
        <v>443</v>
      </c>
      <c r="C47" s="292"/>
      <c r="D47" s="332">
        <f>MIN(D43,D40)</f>
        <v>0</v>
      </c>
    </row>
    <row r="48" spans="1:4" s="121" customFormat="1" x14ac:dyDescent="0.2">
      <c r="A48" s="122" t="s">
        <v>451</v>
      </c>
      <c r="B48" s="291" t="s">
        <v>445</v>
      </c>
      <c r="C48" s="293"/>
      <c r="D48" s="333">
        <f>MIN(D44,0.75*MAX(D40-D43-D45/0.9,0))</f>
        <v>0</v>
      </c>
    </row>
    <row r="49" spans="1:4" s="121" customFormat="1" ht="15" thickBot="1" x14ac:dyDescent="0.25">
      <c r="A49" s="241" t="s">
        <v>452</v>
      </c>
      <c r="B49" s="326" t="s">
        <v>444</v>
      </c>
      <c r="C49" s="327"/>
      <c r="D49" s="334">
        <f>MIN(D45,0.9*MAX(D40-D43,0))</f>
        <v>0</v>
      </c>
    </row>
    <row r="50" spans="1:4" x14ac:dyDescent="0.2">
      <c r="A50" s="328" t="s">
        <v>473</v>
      </c>
      <c r="B50" s="41"/>
      <c r="C50" s="298"/>
      <c r="D50" s="52"/>
    </row>
    <row r="51" spans="1:4" x14ac:dyDescent="0.2">
      <c r="A51" s="330">
        <v>7</v>
      </c>
      <c r="B51" s="291" t="s">
        <v>524</v>
      </c>
      <c r="C51" s="299"/>
      <c r="D51" s="331"/>
    </row>
    <row r="52" spans="1:4" ht="15" thickBot="1" x14ac:dyDescent="0.25">
      <c r="A52" s="329">
        <v>8</v>
      </c>
      <c r="B52" s="325" t="s">
        <v>526</v>
      </c>
      <c r="C52" s="300"/>
      <c r="D52" s="54"/>
    </row>
    <row r="53" spans="1:4" ht="30.75" customHeight="1" x14ac:dyDescent="0.2">
      <c r="A53" s="343" t="s">
        <v>525</v>
      </c>
      <c r="B53" s="343"/>
      <c r="C53" s="343"/>
      <c r="D53" s="343"/>
    </row>
    <row r="54" spans="1:4" x14ac:dyDescent="0.2">
      <c r="A54" s="297" t="s">
        <v>527</v>
      </c>
      <c r="D54" s="296"/>
    </row>
    <row r="55" spans="1:4" x14ac:dyDescent="0.2">
      <c r="A55" s="297"/>
      <c r="D55" s="296"/>
    </row>
    <row r="56" spans="1:4" x14ac:dyDescent="0.2">
      <c r="A56" s="1" t="s">
        <v>309</v>
      </c>
    </row>
    <row r="57" spans="1:4" x14ac:dyDescent="0.2">
      <c r="A57" s="245"/>
      <c r="B57" s="1" t="s">
        <v>307</v>
      </c>
    </row>
    <row r="58" spans="1:4" x14ac:dyDescent="0.2">
      <c r="A58" s="34"/>
      <c r="B58" s="1" t="s">
        <v>308</v>
      </c>
    </row>
  </sheetData>
  <mergeCells count="6">
    <mergeCell ref="A53:D53"/>
    <mergeCell ref="A3:D3"/>
    <mergeCell ref="A4:D4"/>
    <mergeCell ref="A5:D5"/>
    <mergeCell ref="A14:D14"/>
    <mergeCell ref="A39:D39"/>
  </mergeCells>
  <printOptions horizontalCentered="1"/>
  <pageMargins left="0" right="0" top="0.39370078740157483" bottom="0" header="0.31496062992125984" footer="0.31496062992125984"/>
  <pageSetup paperSize="9" scale="76" fitToHeight="2" orientation="portrait" r:id="rId1"/>
  <headerFooter alignWithMargins="0">
    <oddHeader>&amp;L&amp;"тахома,Regular"&amp;10Банка/Штедилница________________________________&amp;R&amp;"Tahoma,Regular"&amp;10Образец СПЛ</oddHeader>
  </headerFooter>
  <ignoredErrors>
    <ignoredError sqref="A17:A33 A35:A38 A43:A45 A47:A49" twoDigitTextYear="1"/>
    <ignoredError sqref="D12" evalError="1"/>
    <ignoredError sqref="A46" twoDigitTextYear="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obrasci likvidnost</vt:lpstr>
      <vt:lpstr>likvidna актива </vt:lpstr>
      <vt:lpstr>odlivi </vt:lpstr>
      <vt:lpstr>prilivi</vt:lpstr>
      <vt:lpstr>svopovi</vt:lpstr>
      <vt:lpstr>Presmetka LCR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Lidija SD</dc:creator>
  <cp:lastModifiedBy>Blagica</cp:lastModifiedBy>
  <cp:lastPrinted>2020-01-23T09:16:59Z</cp:lastPrinted>
  <dcterms:created xsi:type="dcterms:W3CDTF">2019-12-11T14:15:55Z</dcterms:created>
  <dcterms:modified xsi:type="dcterms:W3CDTF">2020-02-10T15:00:51Z</dcterms:modified>
</cp:coreProperties>
</file>