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denG\Desktop\WEB INTERNET\FINANSISKA STABILNOST\EXCEL\"/>
    </mc:Choice>
  </mc:AlternateContent>
  <bookViews>
    <workbookView xWindow="0" yWindow="0" windowWidth="28800" windowHeight="14100" tabRatio="883"/>
  </bookViews>
  <sheets>
    <sheet name="Содржина" sheetId="27" r:id="rId1"/>
    <sheet name="Aнекс 1" sheetId="11" r:id="rId2"/>
    <sheet name="Анекс 2" sheetId="2" r:id="rId3"/>
    <sheet name="Анекс 3" sheetId="3" r:id="rId4"/>
    <sheet name="Анекс 4" sheetId="4" r:id="rId5"/>
    <sheet name="Анекс 5" sheetId="5" r:id="rId6"/>
    <sheet name="Анекс 6" sheetId="6" r:id="rId7"/>
    <sheet name="Анекс 7" sheetId="7" r:id="rId8"/>
    <sheet name="Анекс 8" sheetId="8" r:id="rId9"/>
    <sheet name="Анекс 9" sheetId="9" r:id="rId10"/>
    <sheet name="Анекс 10" sheetId="10" r:id="rId11"/>
    <sheet name="Анекс 11" sheetId="12" r:id="rId12"/>
    <sheet name="Анекс 12" sheetId="13" r:id="rId13"/>
    <sheet name="Анекс 13" sheetId="14" r:id="rId14"/>
    <sheet name="Анекс 14" sheetId="15" r:id="rId15"/>
    <sheet name="Анекс 15" sheetId="16" r:id="rId16"/>
    <sheet name="Анекс 16" sheetId="17" r:id="rId17"/>
    <sheet name="Анекс 17" sheetId="18" r:id="rId18"/>
    <sheet name="Анекс 18" sheetId="19" r:id="rId19"/>
    <sheet name="Анекс 19" sheetId="20" r:id="rId20"/>
    <sheet name="Анекс 20" sheetId="21" r:id="rId21"/>
    <sheet name="Анекс 21" sheetId="22" r:id="rId22"/>
    <sheet name="Анекс 22" sheetId="23" r:id="rId23"/>
    <sheet name="Анекс 23" sheetId="24" r:id="rId24"/>
    <sheet name="Анекс 24" sheetId="25" r:id="rId25"/>
    <sheet name="Анекс 25"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localSheetId="1"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hidden="1">{#N/A,#N/A,TRUE,"preg4";#N/A,#N/A,TRUE,"bazpr2001"}</definedName>
    <definedName name="______________________________________________pl2000" localSheetId="1" hidden="1">{#N/A,#N/A,TRUE,"preg4";#N/A,#N/A,TRUE,"bazpr99"}</definedName>
    <definedName name="______________________________________________pl2000" hidden="1">{#N/A,#N/A,TRUE,"preg4";#N/A,#N/A,TRUE,"bazpr99"}</definedName>
    <definedName name="_____________________________________________ana1" localSheetId="1" hidden="1">{#N/A,#N/A,TRUE,"preg4";#N/A,#N/A,TRUE,"bazpr2001"}</definedName>
    <definedName name="_____________________________________________ana1" hidden="1">{#N/A,#N/A,TRUE,"preg4";#N/A,#N/A,TRUE,"bazpr2001"}</definedName>
    <definedName name="_____________________________________________pl2000" localSheetId="1" hidden="1">{#N/A,#N/A,TRUE,"preg4";#N/A,#N/A,TRUE,"bazpr99"}</definedName>
    <definedName name="_____________________________________________pl2000" hidden="1">{#N/A,#N/A,TRUE,"preg4";#N/A,#N/A,TRUE,"bazpr99"}</definedName>
    <definedName name="____________________________________________ana1" localSheetId="1"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hidden="1">{#N/A,#N/A,TRUE,"preg4";#N/A,#N/A,TRUE,"bazpr2001"}</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hidden="1">{#N/A,#N/A,TRUE,"preg4";#N/A,#N/A,TRUE,"bazpr2001"}</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hidden="1">{#N/A,#N/A,TRUE,"preg4";#N/A,#N/A,TRUE,"bazpr2001"}</definedName>
    <definedName name="_________________________________________mei2">#REF!</definedName>
    <definedName name="_________________________________________pl2000" localSheetId="1" hidden="1">{#N/A,#N/A,TRUE,"preg4";#N/A,#N/A,TRUE,"bazpr99"}</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hidden="1">{#N/A,#N/A,TRUE,"preg4";#N/A,#N/A,TRUE,"bazpr2001"}</definedName>
    <definedName name="________________________________________mei2">#REF!</definedName>
    <definedName name="________________________________________pl2000" localSheetId="1" hidden="1">{#N/A,#N/A,TRUE,"preg4";#N/A,#N/A,TRUE,"bazpr99"}</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hidden="1">{#N/A,#N/A,TRUE,"preg4";#N/A,#N/A,TRUE,"bazpr2001"}</definedName>
    <definedName name="_______________________________________mei2">#REF!</definedName>
    <definedName name="_______________________________________pl2000" localSheetId="1" hidden="1">{#N/A,#N/A,TRUE,"preg4";#N/A,#N/A,TRUE,"bazpr99"}</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hidden="1">{#N/A,#N/A,TRUE,"preg4";#N/A,#N/A,TRUE,"bazpr2001"}</definedName>
    <definedName name="______________________________________mei2">#REF!</definedName>
    <definedName name="______________________________________pl2000" localSheetId="1" hidden="1">{#N/A,#N/A,TRUE,"preg4";#N/A,#N/A,TRUE,"bazpr99"}</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hidden="1">{#N/A,#N/A,TRUE,"preg4";#N/A,#N/A,TRUE,"bazpr2001"}</definedName>
    <definedName name="_____________________________________mei2">#REF!</definedName>
    <definedName name="_____________________________________pl2000" localSheetId="1" hidden="1">{#N/A,#N/A,TRUE,"preg4";#N/A,#N/A,TRUE,"bazpr99"}</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hidden="1">{#N/A,#N/A,TRUE,"preg4";#N/A,#N/A,TRUE,"bazpr2001"}</definedName>
    <definedName name="____________________________________mei2">#REF!</definedName>
    <definedName name="____________________________________pl2000" localSheetId="1" hidden="1">{#N/A,#N/A,TRUE,"preg4";#N/A,#N/A,TRUE,"bazpr99"}</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hidden="1">{#N/A,#N/A,TRUE,"preg4";#N/A,#N/A,TRUE,"bazpr2001"}</definedName>
    <definedName name="___________________________________mei2">#REF!</definedName>
    <definedName name="___________________________________pl2000" localSheetId="1" hidden="1">{#N/A,#N/A,TRUE,"preg4";#N/A,#N/A,TRUE,"bazpr99"}</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hidden="1">{#N/A,#N/A,TRUE,"preg4";#N/A,#N/A,TRUE,"bazpr2001"}</definedName>
    <definedName name="__________________________________mei2">#REF!</definedName>
    <definedName name="__________________________________pl2000" localSheetId="1" hidden="1">{#N/A,#N/A,TRUE,"preg4";#N/A,#N/A,TRUE,"bazpr99"}</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hidden="1">{#N/A,#N/A,TRUE,"preg4";#N/A,#N/A,TRUE,"bazpr2001"}</definedName>
    <definedName name="_________________________________mei2">#REF!</definedName>
    <definedName name="_________________________________pl2000" localSheetId="1" hidden="1">{#N/A,#N/A,TRUE,"preg4";#N/A,#N/A,TRUE,"bazpr99"}</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hidden="1">{#N/A,#N/A,TRUE,"preg4";#N/A,#N/A,TRUE,"bazpr2001"}</definedName>
    <definedName name="________________________________mei2">#REF!</definedName>
    <definedName name="________________________________pl2000" localSheetId="1" hidden="1">{#N/A,#N/A,TRUE,"preg4";#N/A,#N/A,TRUE,"bazpr99"}</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hidden="1">{#N/A,#N/A,TRUE,"preg4";#N/A,#N/A,TRUE,"bazpr2001"}</definedName>
    <definedName name="_______________________________pl2000" localSheetId="1" hidden="1">{#N/A,#N/A,TRUE,"preg4";#N/A,#N/A,TRUE,"bazpr99"}</definedName>
    <definedName name="_______________________________pl2000" hidden="1">{#N/A,#N/A,TRUE,"preg4";#N/A,#N/A,TRUE,"bazpr99"}</definedName>
    <definedName name="______________________________ana1" localSheetId="1" hidden="1">{#N/A,#N/A,TRUE,"preg4";#N/A,#N/A,TRUE,"bazpr2001"}</definedName>
    <definedName name="______________________________ana1" hidden="1">{#N/A,#N/A,TRUE,"preg4";#N/A,#N/A,TRUE,"bazpr2001"}</definedName>
    <definedName name="______________________________pl2000" localSheetId="1" hidden="1">{#N/A,#N/A,TRUE,"preg4";#N/A,#N/A,TRUE,"bazpr99"}</definedName>
    <definedName name="______________________________pl2000" hidden="1">{#N/A,#N/A,TRUE,"preg4";#N/A,#N/A,TRUE,"bazpr99"}</definedName>
    <definedName name="_____________________________ana1" localSheetId="1" hidden="1">{#N/A,#N/A,TRUE,"preg4";#N/A,#N/A,TRUE,"bazpr2001"}</definedName>
    <definedName name="_____________________________ana1" hidden="1">{#N/A,#N/A,TRUE,"preg4";#N/A,#N/A,TRUE,"bazpr2001"}</definedName>
    <definedName name="_____________________________pl2000" localSheetId="1" hidden="1">{#N/A,#N/A,TRUE,"preg4";#N/A,#N/A,TRUE,"bazpr99"}</definedName>
    <definedName name="_____________________________pl2000" hidden="1">{#N/A,#N/A,TRUE,"preg4";#N/A,#N/A,TRUE,"bazpr99"}</definedName>
    <definedName name="____________________________ana1" localSheetId="1" hidden="1">{#N/A,#N/A,TRUE,"preg4";#N/A,#N/A,TRUE,"bazpr2001"}</definedName>
    <definedName name="____________________________ana1" hidden="1">{#N/A,#N/A,TRUE,"preg4";#N/A,#N/A,TRUE,"bazpr2001"}</definedName>
    <definedName name="____________________________pl2000" localSheetId="1" hidden="1">{#N/A,#N/A,TRUE,"preg4";#N/A,#N/A,TRUE,"bazpr99"}</definedName>
    <definedName name="____________________________pl2000" hidden="1">{#N/A,#N/A,TRUE,"preg4";#N/A,#N/A,TRUE,"bazpr99"}</definedName>
    <definedName name="___________________________ana1" localSheetId="1" hidden="1">{#N/A,#N/A,TRUE,"preg4";#N/A,#N/A,TRUE,"bazpr2001"}</definedName>
    <definedName name="___________________________ana1" hidden="1">{#N/A,#N/A,TRUE,"preg4";#N/A,#N/A,TRUE,"bazpr2001"}</definedName>
    <definedName name="___________________________pl2000" localSheetId="1" hidden="1">{#N/A,#N/A,TRUE,"preg4";#N/A,#N/A,TRUE,"bazpr99"}</definedName>
    <definedName name="___________________________pl2000" hidden="1">{#N/A,#N/A,TRUE,"preg4";#N/A,#N/A,TRUE,"bazpr99"}</definedName>
    <definedName name="__________________________ana1" localSheetId="1" hidden="1">{#N/A,#N/A,TRUE,"preg4";#N/A,#N/A,TRUE,"bazpr2001"}</definedName>
    <definedName name="__________________________ana1" hidden="1">{#N/A,#N/A,TRUE,"preg4";#N/A,#N/A,TRUE,"bazpr2001"}</definedName>
    <definedName name="__________________________MCV1">"$#REF!.$E$73:$AH$73"</definedName>
    <definedName name="__________________________pl2000" localSheetId="1" hidden="1">{#N/A,#N/A,TRUE,"preg4";#N/A,#N/A,TRUE,"bazpr99"}</definedName>
    <definedName name="__________________________pl2000" hidden="1">{#N/A,#N/A,TRUE,"preg4";#N/A,#N/A,TRUE,"bazpr99"}</definedName>
    <definedName name="_________________________ana1" localSheetId="1" hidden="1">{#N/A,#N/A,TRUE,"preg4";#N/A,#N/A,TRUE,"bazpr2001"}</definedName>
    <definedName name="_________________________ana1" hidden="1">{#N/A,#N/A,TRUE,"preg4";#N/A,#N/A,TRUE,"bazpr2001"}</definedName>
    <definedName name="_________________________MCV1">"$#REF!.$E$73:$AH$73"</definedName>
    <definedName name="_________________________pl2000" localSheetId="1" hidden="1">{#N/A,#N/A,TRUE,"preg4";#N/A,#N/A,TRUE,"bazpr99"}</definedName>
    <definedName name="_________________________pl2000" hidden="1">{#N/A,#N/A,TRUE,"preg4";#N/A,#N/A,TRUE,"bazpr99"}</definedName>
    <definedName name="________________________ana1" localSheetId="1" hidden="1">{#N/A,#N/A,TRUE,"preg4";#N/A,#N/A,TRUE,"bazpr2001"}</definedName>
    <definedName name="________________________ana1" hidden="1">{#N/A,#N/A,TRUE,"preg4";#N/A,#N/A,TRUE,"bazpr2001"}</definedName>
    <definedName name="________________________MCV1">"$#REF!.$E$73:$AH$73"</definedName>
    <definedName name="________________________pl2000" localSheetId="1" hidden="1">{#N/A,#N/A,TRUE,"preg4";#N/A,#N/A,TRUE,"bazpr99"}</definedName>
    <definedName name="________________________pl2000" hidden="1">{#N/A,#N/A,TRUE,"preg4";#N/A,#N/A,TRUE,"bazpr99"}</definedName>
    <definedName name="_______________________ana1" localSheetId="1" hidden="1">{#N/A,#N/A,TRUE,"preg4";#N/A,#N/A,TRUE,"bazpr2001"}</definedName>
    <definedName name="_______________________ana1" hidden="1">{#N/A,#N/A,TRUE,"preg4";#N/A,#N/A,TRUE,"bazpr2001"}</definedName>
    <definedName name="_______________________MCV1">"$#REF!.$E$73:$AH$73"</definedName>
    <definedName name="_______________________pl2000" localSheetId="1" hidden="1">{#N/A,#N/A,TRUE,"preg4";#N/A,#N/A,TRUE,"bazpr99"}</definedName>
    <definedName name="_______________________pl2000" hidden="1">{#N/A,#N/A,TRUE,"preg4";#N/A,#N/A,TRUE,"bazpr99"}</definedName>
    <definedName name="______________________ana1" localSheetId="1" hidden="1">{#N/A,#N/A,TRUE,"preg4";#N/A,#N/A,TRUE,"bazpr2001"}</definedName>
    <definedName name="______________________ana1" hidden="1">{#N/A,#N/A,TRUE,"preg4";#N/A,#N/A,TRUE,"bazpr2001"}</definedName>
    <definedName name="______________________MCV1">"$#REF!.$E$73:$AH$73"</definedName>
    <definedName name="______________________pl2000" localSheetId="1" hidden="1">{#N/A,#N/A,TRUE,"preg4";#N/A,#N/A,TRUE,"bazpr99"}</definedName>
    <definedName name="______________________pl2000" hidden="1">{#N/A,#N/A,TRUE,"preg4";#N/A,#N/A,TRUE,"bazpr99"}</definedName>
    <definedName name="_____________________ana1" localSheetId="1" hidden="1">{#N/A,#N/A,TRUE,"preg4";#N/A,#N/A,TRUE,"bazpr2001"}</definedName>
    <definedName name="_____________________ana1" hidden="1">{#N/A,#N/A,TRUE,"preg4";#N/A,#N/A,TRUE,"bazpr2001"}</definedName>
    <definedName name="_____________________MCV1">"$#REF!.$E$73:$AH$73"</definedName>
    <definedName name="_____________________pl2000" localSheetId="1" hidden="1">{#N/A,#N/A,TRUE,"preg4";#N/A,#N/A,TRUE,"bazpr99"}</definedName>
    <definedName name="_____________________pl2000" hidden="1">{#N/A,#N/A,TRUE,"preg4";#N/A,#N/A,TRUE,"bazpr99"}</definedName>
    <definedName name="____________________ana1" localSheetId="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hidden="1">{#N/A,#N/A,TRUE,"preg4";#N/A,#N/A,TRUE,"bazpr2001"}</definedName>
    <definedName name="__________________MCV1">"$#REF!.$E$73:$AH$73"</definedName>
    <definedName name="__________________mei2">#REF!</definedName>
    <definedName name="__________________pl2000" localSheetId="1" hidden="1">{#N/A,#N/A,TRUE,"preg4";#N/A,#N/A,TRUE,"bazpr99"}</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hidden="1">{#N/A,#N/A,TRUE,"preg4";#N/A,#N/A,TRUE,"bazpr2001"}</definedName>
    <definedName name="_________________MCV1">"$#REF!.$E$73:$AH$73"</definedName>
    <definedName name="_________________mei2">#REF!</definedName>
    <definedName name="_________________pl2000" localSheetId="1" hidden="1">{#N/A,#N/A,TRUE,"preg4";#N/A,#N/A,TRUE,"bazpr99"}</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hidden="1">{#N/A,#N/A,TRUE,"preg4";#N/A,#N/A,TRUE,"bazpr2001"}</definedName>
    <definedName name="________________MCV1">"$#REF!.$E$73:$AH$73"</definedName>
    <definedName name="________________mei2">#REF!</definedName>
    <definedName name="________________pl2000" localSheetId="1" hidden="1">{#N/A,#N/A,TRUE,"preg4";#N/A,#N/A,TRUE,"bazpr99"}</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hidden="1">{#N/A,#N/A,TRUE,"preg4";#N/A,#N/A,TRUE,"bazpr2001"}</definedName>
    <definedName name="_______________MCV1">"$#REF!.$E$73:$AH$73"</definedName>
    <definedName name="_______________mei2">#REF!</definedName>
    <definedName name="_______________pl2000" localSheetId="1" hidden="1">{#N/A,#N/A,TRUE,"preg4";#N/A,#N/A,TRUE,"bazpr99"}</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hidden="1">{#N/A,#N/A,TRUE,"preg4";#N/A,#N/A,TRUE,"bazpr2001"}</definedName>
    <definedName name="______________MCV1">"$#REF!.$E$73:$AH$73"</definedName>
    <definedName name="______________mei2">#REF!</definedName>
    <definedName name="______________pl2000" localSheetId="1" hidden="1">{#N/A,#N/A,TRUE,"preg4";#N/A,#N/A,TRUE,"bazpr99"}</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hidden="1">{#N/A,#N/A,TRUE,"preg4";#N/A,#N/A,TRUE,"bazpr2001"}</definedName>
    <definedName name="_____________MCV1">"$#REF!.$E$73:$AH$73"</definedName>
    <definedName name="_____________mei2">#REF!</definedName>
    <definedName name="_____________pl2000" localSheetId="1" hidden="1">{#N/A,#N/A,TRUE,"preg4";#N/A,#N/A,TRUE,"bazpr99"}</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hidden="1">{#N/A,#N/A,TRUE,"preg4";#N/A,#N/A,TRUE,"bazpr2001"}</definedName>
    <definedName name="____________MCV1">"$#REF!.$E$73:$AH$73"</definedName>
    <definedName name="____________mei2">#REF!</definedName>
    <definedName name="____________pl2000" localSheetId="1" hidden="1">{#N/A,#N/A,TRUE,"preg4";#N/A,#N/A,TRUE,"bazpr99"}</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hidden="1">{#N/A,#N/A,TRUE,"preg4";#N/A,#N/A,TRUE,"bazpr2001"}</definedName>
    <definedName name="___________MCV1">"$#REF!.$E$73:$AH$73"</definedName>
    <definedName name="___________mei2">#REF!</definedName>
    <definedName name="___________pl2000" localSheetId="1" hidden="1">{#N/A,#N/A,TRUE,"preg4";#N/A,#N/A,TRUE,"bazpr99"}</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hidden="1">{#N/A,#N/A,TRUE,"preg4";#N/A,#N/A,TRUE,"bazpr2001"}</definedName>
    <definedName name="__________MCV1">"$#REF!.$E$73:$AH$73"</definedName>
    <definedName name="__________mei2">#REF!</definedName>
    <definedName name="__________pl2000" localSheetId="1" hidden="1">{#N/A,#N/A,TRUE,"preg4";#N/A,#N/A,TRUE,"bazpr99"}</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hidden="1">{#N/A,#N/A,TRUE,"preg4";#N/A,#N/A,TRUE,"bazpr2001"}</definedName>
    <definedName name="_________MCV1">"$#REF!.$E$73:$AH$73"</definedName>
    <definedName name="_________mei2">#REF!</definedName>
    <definedName name="_________pl2000" localSheetId="1" hidden="1">{#N/A,#N/A,TRUE,"preg4";#N/A,#N/A,TRUE,"bazpr99"}</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hidden="1">{#N/A,#N/A,TRUE,"preg4";#N/A,#N/A,TRUE,"bazpr2001"}</definedName>
    <definedName name="________MCV1">"$#REF!.$E$73:$AH$73"</definedName>
    <definedName name="________mei2">#REF!</definedName>
    <definedName name="________pl2000" localSheetId="1" hidden="1">{#N/A,#N/A,TRUE,"preg4";#N/A,#N/A,TRUE,"bazpr99"}</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hidden="1">{#N/A,#N/A,TRUE,"preg4";#N/A,#N/A,TRUE,"bazpr2001"}</definedName>
    <definedName name="_______MCV1">"$#REF!.$E$73:$AH$73"</definedName>
    <definedName name="_______mei2">#REF!</definedName>
    <definedName name="_______pl2000" localSheetId="1" hidden="1">{#N/A,#N/A,TRUE,"preg4";#N/A,#N/A,TRUE,"bazpr99"}</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hidden="1">{#N/A,#N/A,TRUE,"preg4";#N/A,#N/A,TRUE,"bazpr2001"}</definedName>
    <definedName name="______MCV1">"$#REF!.$E$73:$AH$73"</definedName>
    <definedName name="______mei2">#REF!</definedName>
    <definedName name="______pl2000" localSheetId="1" hidden="1">{#N/A,#N/A,TRUE,"preg4";#N/A,#N/A,TRUE,"bazpr99"}</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hidden="1">{#N/A,#N/A,TRUE,"preg4";#N/A,#N/A,TRUE,"bazpr2001"}</definedName>
    <definedName name="_____MCV1">"$#REF!.$E$73:$AH$73"</definedName>
    <definedName name="_____mei2">#REF!</definedName>
    <definedName name="_____pl2000" localSheetId="1" hidden="1">{#N/A,#N/A,TRUE,"preg4";#N/A,#N/A,TRUE,"bazpr99"}</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hidden="1">{#N/A,#N/A,TRUE,"preg4";#N/A,#N/A,TRUE,"bazpr2001"}</definedName>
    <definedName name="____MCV1">"$#REF!.$E$73:$AH$73"</definedName>
    <definedName name="____mei2">#REF!</definedName>
    <definedName name="____pl2000" localSheetId="1" hidden="1">{#N/A,#N/A,TRUE,"preg4";#N/A,#N/A,TRUE,"bazpr99"}</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hidden="1">{#N/A,#N/A,TRUE,"preg4";#N/A,#N/A,TRUE,"bazpr2001"}</definedName>
    <definedName name="___MCV1">"$#REF!.$E$73:$AH$73"</definedName>
    <definedName name="___mei2">#REF!</definedName>
    <definedName name="___pl2000" localSheetId="1" hidden="1">{#N/A,#N/A,TRUE,"preg4";#N/A,#N/A,TRUE,"bazpr99"}</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localSheetId="1" hidden="1">{#N/A,#N/A,TRUE,"preg4";#N/A,#N/A,TRUE,"bazpr2001"}</definedName>
    <definedName name="__ana1" hidden="1">{#N/A,#N/A,TRUE,"preg4";#N/A,#N/A,TRUE,"bazpr2001"}</definedName>
    <definedName name="__dat1">'[11]work Q real'!#REF!</definedName>
    <definedName name="__lyf5" localSheetId="1" hidden="1">{#N/A,#N/A,FALSE,"PUBLEXP"}</definedName>
    <definedName name="__lyf5" hidden="1">{#N/A,#N/A,FALSE,"PUBLEXP"}</definedName>
    <definedName name="__MCV1">"$#REF!.$E$73:$AH$73"</definedName>
    <definedName name="__mei2">#REF!</definedName>
    <definedName name="__pl2000" localSheetId="1" hidden="1">{#N/A,#N/A,TRUE,"preg4";#N/A,#N/A,TRUE,"bazpr99"}</definedName>
    <definedName name="__pl2000" hidden="1">{#N/A,#N/A,TRUE,"preg4";#N/A,#N/A,TRUE,"bazpr99"}</definedName>
    <definedName name="__qqq1" localSheetId="1" hidden="1">{#N/A,#N/A,FALSE,"EXTRABUDGT"}</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localSheetId="1"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localSheetId="1" hidden="1">{#N/A,#N/A,FALSE,"PUBLEXP"}</definedName>
    <definedName name="_lyf5" hidden="1">{#N/A,#N/A,FALSE,"PUBLEXP"}</definedName>
    <definedName name="_MCV1">"$#REF!.$E$73:$AH$73"</definedName>
    <definedName name="_mei2">#REF!</definedName>
    <definedName name="_Order1" hidden="1">255</definedName>
    <definedName name="_Order2" hidden="1">255</definedName>
    <definedName name="_pl2000" localSheetId="1"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hidden="1">{#N/A,#N/A,TRUE,"preg4";#N/A,#N/A,TRUE,"bazpr99"}</definedName>
    <definedName name="_qqq1" localSheetId="1" hidden="1">{#N/A,#N/A,FALSE,"EXTRABUDGT"}</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1" hidden="1">{#N/A,#N/A,TRUE,"preg4";#N/A,#N/A,TRUE,"bazpr99"}</definedName>
    <definedName name="a">#REF!</definedName>
    <definedName name="A1_">[21]Sum1!#REF!</definedName>
    <definedName name="aa" localSheetId="1"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hidden="1">{#N/A,#N/A,TRUE,"preg4";#N/A,#N/A,TRUE,"bazpr99"}</definedName>
    <definedName name="aaa">#REF!</definedName>
    <definedName name="aaaa">#REF!</definedName>
    <definedName name="aass">#REF!</definedName>
    <definedName name="ab" localSheetId="1" hidden="1">{#N/A,#N/A,TRUE,"preg4";#N/A,#N/A,TRUE,"bazpr99"}</definedName>
    <definedName name="ab">{#N/A,#N/A,TRUE,"preg4";#N/A,#N/A,TRUE,"bazpr99"}</definedName>
    <definedName name="acac" localSheetId="1" hidden="1">{#N/A,#N/A,TRUE,"preg4";#N/A,#N/A,TRUE,"bazpr99"}</definedName>
    <definedName name="acac">{#N/A,#N/A,TRUE,"preg4";#N/A,#N/A,TRUE,"bazpr99"}</definedName>
    <definedName name="acs" localSheetId="1" hidden="1">{#N/A,#N/A,TRUE,"preg4";#N/A,#N/A,TRUE,"bazpr99"}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1"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hidden="1">{#N/A,#N/A,TRUE,"preg4";#N/A,#N/A,TRUE,"bazpr2001"}</definedName>
    <definedName name="anamaja" localSheetId="1" hidden="1">{#N/A,#N/A,TRUE,"preg4";#N/A,#N/A,TRUE,"bazpr99"}</definedName>
    <definedName name="anamaja">{#N/A,#N/A,TRUE,"preg4";#N/A,#N/A,TRUE,"bazpr99"}</definedName>
    <definedName name="ang">[23]Sheet2!$A$1:$B$25</definedName>
    <definedName name="Annual_percent_change">#REF!</definedName>
    <definedName name="anscount" hidden="1">1</definedName>
    <definedName name="as">#REF!</definedName>
    <definedName name="asc" localSheetId="1" hidden="1">{#N/A,#N/A,TRUE,"preg4";#N/A,#N/A,TRUE,"bazpr2001"}</definedName>
    <definedName name="asc">{#N/A,#N/A,TRUE,"preg4";#N/A,#N/A,TRUE,"bazpr2001"}</definedName>
    <definedName name="ascnajks" localSheetId="1" hidden="1">{#N/A,#N/A,TRUE,"preg4";#N/A,#N/A,TRUE,"bazpr2001"}</definedName>
    <definedName name="ascnajks">{#N/A,#N/A,TRUE,"preg4";#N/A,#N/A,TRUE,"bazpr2001"}</definedName>
    <definedName name="asd" localSheetId="1" hidden="1">{#N/A,#N/A,TRUE,"preg4";#N/A,#N/A,TRUE,"bazpr99"}</definedName>
    <definedName name="asd" hidden="1">{#N/A,#N/A,TRUE,"preg4";#N/A,#N/A,TRUE,"bazpr99"}</definedName>
    <definedName name="asdcfvgfdsvgbh" localSheetId="1" hidden="1">{#N/A,#N/A,TRUE,"preg4";#N/A,#N/A,TRUE,"bazpr99"}</definedName>
    <definedName name="asdcfvgfdsvgbh" hidden="1">{#N/A,#N/A,TRUE,"preg4";#N/A,#N/A,TRUE,"bazpr99"}</definedName>
    <definedName name="asdf" localSheetId="1" hidden="1">{#N/A,#N/A,TRUE,"preg4";#N/A,#N/A,TRUE,"bazpr99"}</definedName>
    <definedName name="asdf" hidden="1">{#N/A,#N/A,TRUE,"preg4";#N/A,#N/A,TRUE,"bazpr99"}</definedName>
    <definedName name="asdlfkjsad" localSheetId="1" hidden="1">{"Main Economic Indicators",#N/A,FALSE,"C"}</definedName>
    <definedName name="asdlfkjsad" hidden="1">{"Main Economic Indicators",#N/A,FALSE,"C"}</definedName>
    <definedName name="asjcn" localSheetId="1" hidden="1">{#N/A,#N/A,TRUE,"preg4";#N/A,#N/A,TRUE,"bazpr99"}</definedName>
    <definedName name="asjcn">{#N/A,#N/A,TRUE,"preg4";#N/A,#N/A,TRUE,"bazpr99"}</definedName>
    <definedName name="asjkh" localSheetId="1" hidden="1">{#N/A,#N/A,TRUE,"preg4";#N/A,#N/A,TRUE,"bazpr2001"}</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 localSheetId="1" hidden="1">{#N/A,#N/A,TRUE,"preg4";#N/A,#N/A,TRUE,"bazpr99"}</definedName>
    <definedName name="bfzxd">{#N/A,#N/A,TRUE,"preg4";#N/A,#N/A,TRUE,"bazpr99"}</definedName>
    <definedName name="bgfc" localSheetId="1" hidden="1">{#N/A,#N/A,TRUE,"preg4";#N/A,#N/A,TRUE,"bazpr99"}</definedName>
    <definedName name="bgfc" hidden="1">{#N/A,#N/A,TRUE,"preg4";#N/A,#N/A,TRUE,"bazpr99"}</definedName>
    <definedName name="BGS">'[25]WEO Q6'!$E$12:$AH$12</definedName>
    <definedName name="bgzsdfn" localSheetId="1" hidden="1">{#N/A,#N/A,TRUE,"preg4";#N/A,#N/A,TRUE,"bazpr99"}</definedName>
    <definedName name="bgzsdfn">{#N/A,#N/A,TRUE,"preg4";#N/A,#N/A,TRUE,"bazpr99"}</definedName>
    <definedName name="bhbgv" localSheetId="1" hidden="1">{#N/A,#N/A,TRUE,"preg4";#N/A,#N/A,TRUE,"bazpr99"}</definedName>
    <definedName name="bhbgv">{#N/A,#N/A,TRUE,"preg4";#N/A,#N/A,TRUE,"bazpr99"}</definedName>
    <definedName name="BI">'[25]WEO Q6'!$E$31:$AH$31</definedName>
    <definedName name="bibi" localSheetId="1" hidden="1">{#N/A,#N/A,TRUE,"preg4";#N/A,#N/A,TRUE,"bazpr2001"}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 localSheetId="1" hidden="1">{#N/A,#N/A,TRUE,"preg4";#N/A,#N/A,TRUE,"bazpr2001"}</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K3.1">#REF!</definedName>
    <definedName name="CHK5.1">'[25]WEO Q5'!$E$107:$AH$107</definedName>
    <definedName name="cirr">#REF!</definedName>
    <definedName name="cjkshjv" localSheetId="1" hidden="1">{#N/A,#N/A,TRUE,"preg4";#N/A,#N/A,TRUE,"bazpr99"}</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 localSheetId="1" hidden="1">{#N/A,#N/A,TRUE,"preg4";#N/A,#N/A,TRUE,"bazpr99"}</definedName>
    <definedName name="cvb">{#N/A,#N/A,TRUE,"preg4";#N/A,#N/A,TRUE,"bazpr99"}</definedName>
    <definedName name="cVF">'[29]PRIVATE DEBT-PROJECTION'!#REF!</definedName>
    <definedName name="cvsdf" localSheetId="1" hidden="1">{#N/A,#N/A,TRUE,"preg4";#N/A,#N/A,TRUE,"bazpr99"}</definedName>
    <definedName name="cvsdf">{#N/A,#N/A,TRUE,"preg4";#N/A,#N/A,TRUE,"bazpr99"}</definedName>
    <definedName name="cvx" localSheetId="1" hidden="1">{#N/A,#N/A,TRUE,"preg4";#N/A,#N/A,TRUE,"bazpr99"}</definedName>
    <definedName name="cvx">{#N/A,#N/A,TRUE,"preg4";#N/A,#N/A,TRUE,"bazpr99"}</definedName>
    <definedName name="D">#REF!</definedName>
    <definedName name="D_12">'[17]PRIVATE DEBT-PROJECTION'!#REF!</definedName>
    <definedName name="D_B">'[25]WEO Q7'!$E$22:$AH$22</definedName>
    <definedName name="d_d" localSheetId="1" hidden="1">{#N/A,#N/A,TRUE,"preg4";#N/A,#N/A,TRUE,"bazpr2001"}</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hidden="1">{#N/A,#N/A,TRUE,"preg4";#N/A,#N/A,TRUE,"bazpr2001"}</definedName>
    <definedName name="ddd" localSheetId="1"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hidden="1">{#N/A,#N/A,TRUE,"preg4";#N/A,#N/A,TRUE,"bazpr2001"}</definedName>
    <definedName name="DDRB">#REF!</definedName>
    <definedName name="DDRO">#REF!</definedName>
    <definedName name="DEBITNI1" localSheetId="2">#REF!</definedName>
    <definedName name="DEBITNI1">#REF!</definedName>
    <definedName name="DEBITNI1000" localSheetId="2">#REF!</definedName>
    <definedName name="DEBITNI1000">#REF!</definedName>
    <definedName name="DEBITNI9999999" localSheetId="2">#REF!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localSheetId="1" hidden="1">{#N/A,#N/A,TRUE,"preg4";#N/A,#N/A,TRUE,"bazpr99"}</definedName>
    <definedName name="dfbf" hidden="1">{#N/A,#N/A,TRUE,"preg4";#N/A,#N/A,TRUE,"bazpr99"}</definedName>
    <definedName name="dfbgfbgftr" localSheetId="1" hidden="1">{#N/A,#N/A,TRUE,"preg4";#N/A,#N/A,TRUE,"bazpr2000"}</definedName>
    <definedName name="dfbgfbgftr" hidden="1">{#N/A,#N/A,TRUE,"preg4";#N/A,#N/A,TRUE,"bazpr2000"}</definedName>
    <definedName name="dfddfhb" localSheetId="1" hidden="1">{#N/A,#N/A,TRUE,"preg4";#N/A,#N/A,TRUE,"bazpr99"}</definedName>
    <definedName name="dfddfhb" hidden="1">{#N/A,#N/A,TRUE,"preg4";#N/A,#N/A,TRUE,"bazpr99"}</definedName>
    <definedName name="dfgddfg" localSheetId="1" hidden="1">{#N/A,#N/A,TRUE,"preg4";#N/A,#N/A,TRUE,"bazpr2001"}</definedName>
    <definedName name="dfgddfg">{#N/A,#N/A,TRUE,"preg4";#N/A,#N/A,TRUE,"bazpr2001"}</definedName>
    <definedName name="dfgdf" localSheetId="1"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hidden="1">{#N/A,#N/A,TRUE,"preg4";#N/A,#N/A,TRUE,"bazpr2001"}</definedName>
    <definedName name="dfgsd" localSheetId="1"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hidden="1">{#N/A,#N/A,TRUE,"preg4";#N/A,#N/A,TRUE,"bazpr99"}</definedName>
    <definedName name="dfrfr" localSheetId="1" hidden="1">{#N/A,#N/A,TRUE,"preg4";#N/A,#N/A,TRUE,"bazpr99"}</definedName>
    <definedName name="dfrfr" hidden="1">{#N/A,#N/A,TRUE,"preg4";#N/A,#N/A,TRUE,"bazpr99"}</definedName>
    <definedName name="dfscv" localSheetId="1" hidden="1">{#N/A,#N/A,TRUE,"preg4";#N/A,#N/A,TRUE,"bazpr99"}</definedName>
    <definedName name="dfscv">{#N/A,#N/A,TRUE,"preg4";#N/A,#N/A,TRUE,"bazpr99"}</definedName>
    <definedName name="DFXSBG" localSheetId="1" hidden="1">{#N/A,#N/A,TRUE,"preg4";#N/A,#N/A,TRUE,"bazpr99"}</definedName>
    <definedName name="DFXSBG">{#N/A,#N/A,TRUE,"preg4";#N/A,#N/A,TRUE,"bazpr99"}</definedName>
    <definedName name="DG">#REF!</definedName>
    <definedName name="DG_S">'[25]WEO Q7'!$E$18:$AH$18</definedName>
    <definedName name="DGproj">#N/A</definedName>
    <definedName name="dgrvdf" localSheetId="1" hidden="1">{#N/A,#N/A,TRUE,"preg4";#N/A,#N/A,TRUE,"bazpr2001"}</definedName>
    <definedName name="dgrvdf">{#N/A,#N/A,TRUE,"preg4";#N/A,#N/A,TRUE,"bazpr2001"}</definedName>
    <definedName name="dgsdgsd" localSheetId="1"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hidden="1">{#N/A,#N/A,TRUE,"preg4";#N/A,#N/A,TRUE,"bazpr99"}</definedName>
    <definedName name="dhjuhjk" localSheetId="1"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localSheetId="1"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hidden="1">{#N/A,#N/A,TRUE,"preg4";#N/A,#N/A,TRUE,"bazpr2001"}</definedName>
    <definedName name="Dproj">#N/A</definedName>
    <definedName name="drt" localSheetId="1" hidden="1">{#N/A,#N/A,TRUE,"preg4";#N/A,#N/A,TRUE,"bazpr99"}</definedName>
    <definedName name="drt">{#N/A,#N/A,TRUE,"preg4";#N/A,#N/A,TRUE,"bazpr99"}</definedName>
    <definedName name="ds" localSheetId="1"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hidden="1">{#N/A,#N/A,TRUE,"preg4";#N/A,#N/A,TRUE,"bazpr99"}</definedName>
    <definedName name="dsa" localSheetId="1" hidden="1">{#N/A,#N/A,TRUE,"preg4";#N/A,#N/A,TRUE,"bazpr99"}</definedName>
    <definedName name="dsa">{#N/A,#N/A,TRUE,"preg4";#N/A,#N/A,TRUE,"bazpr99"}</definedName>
    <definedName name="DSA_Assumptions">#REF!</definedName>
    <definedName name="dsaout">#REF!</definedName>
    <definedName name="dscvv" localSheetId="1" hidden="1">{#N/A,#N/A,TRUE,"preg4";#N/A,#N/A,TRUE,"bazpr99"}</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hidden="1">{#N/A,#N/A,TRUE,"preg4";#N/A,#N/A,TRUE,"bazpr2001"}</definedName>
    <definedName name="dxv" localSheetId="1" hidden="1">{#N/A,#N/A,TRUE,"preg4";#N/A,#N/A,TRUE,"bazpr2000"}</definedName>
    <definedName name="dxv" hidden="1">{#N/A,#N/A,TRUE,"preg4";#N/A,#N/A,TRUE,"bazpr2000"}</definedName>
    <definedName name="dxvzsd" localSheetId="1" hidden="1">{#N/A,#N/A,TRUE,"preg4";#N/A,#N/A,TRUE,"bazpr99"}</definedName>
    <definedName name="dxvzsd" hidden="1">{#N/A,#N/A,TRUE,"preg4";#N/A,#N/A,TRUE,"bazpr99"}</definedName>
    <definedName name="e" localSheetId="1"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hidden="1">{#N/A,#N/A,TRUE,"preg4";#N/A,#N/A,TRUE,"bazpr2000"}</definedName>
    <definedName name="EBRD">#REF!</definedName>
    <definedName name="èçíîñ">'[17]PRIVATE DEBT-PROJECTION'!#REF!</definedName>
    <definedName name="ecyrt" localSheetId="1" hidden="1">{#N/A,#N/A,FALSE,"EXTDEBT"}</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hidden="1">{#N/A,#N/A,TRUE,"preg4";#N/A,#N/A,TRUE,"bazpr2001"}</definedName>
    <definedName name="EECB">#REF!</definedName>
    <definedName name="eefff" localSheetId="1" hidden="1">{#N/A,#N/A,TRUE,"preg4";#N/A,#N/A,TRUE,"bazpr99"}</definedName>
    <definedName name="eefff">{#N/A,#N/A,TRUE,"preg4";#N/A,#N/A,TRUE,"bazpr99"}</definedName>
    <definedName name="effrfrg" localSheetId="1" hidden="1">{#N/A,#N/A,TRUE,"preg4";#N/A,#N/A,TRUE,"bazpr99"}</definedName>
    <definedName name="effrfrg">{#N/A,#N/A,TRUE,"preg4";#N/A,#N/A,TRUE,"bazpr99"}</definedName>
    <definedName name="egegegeg" localSheetId="1" hidden="1">{#N/A,#N/A,TRUE,"preg4";#N/A,#N/A,TRUE,"bazpr99"}</definedName>
    <definedName name="egegegeg">{#N/A,#N/A,TRUE,"preg4";#N/A,#N/A,TRUE,"bazpr99"}</definedName>
    <definedName name="EISCODE">#REF!</definedName>
    <definedName name="empty" localSheetId="1">'[25]WEO Q5'!$DZ$1</definedName>
    <definedName name="Empty">'[33]Box-Trimese~ni dr`avni zapiData'!$AB$1</definedName>
    <definedName name="End_Bal">#REF!</definedName>
    <definedName name="ENDA">#REF!</definedName>
    <definedName name="er" localSheetId="1"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SAF_QUAR_GDP">#REF!</definedName>
    <definedName name="esafr">#REF!</definedName>
    <definedName name="esege" localSheetId="1" hidden="1">{#N/A,#N/A,TRUE,"preg4";#N/A,#N/A,TRUE,"bazpr2001"}</definedName>
    <definedName name="esege">{#N/A,#N/A,TRUE,"preg4";#N/A,#N/A,TRUE,"bazpr2001"}</definedName>
    <definedName name="EUavg">'[34]Proj cur'!$C$18:$DZ$18</definedName>
    <definedName name="EUeop">'[34]Proj cur'!$C$17:$DZ$17</definedName>
    <definedName name="ew\" localSheetId="1"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localSheetId="1"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hidden="1">{#N/A,#N/A,TRUE,"preg4";#N/A,#N/A,TRUE,"bazpr2000"}</definedName>
    <definedName name="fasef" localSheetId="1"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hidden="1">{#N/A,#N/A,TRUE,"preg4";#N/A,#N/A,TRUE,"bazpr2000"}</definedName>
    <definedName name="fba">'[22]PRIVATE DEBT-PROJECTION'!#REF!</definedName>
    <definedName name="fdas" localSheetId="1"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hidden="1">{#N/A,#N/A,TRUE,"preg4";#N/A,#N/A,TRUE,"bazpr2001"}</definedName>
    <definedName name="fdashg" localSheetId="1"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hidden="1">{#N/A,#N/A,TRUE,"preg4";#N/A,#N/A,TRUE,"bazpr99"}</definedName>
    <definedName name="fdbvcbv" localSheetId="1" hidden="1">{#N/A,#N/A,TRUE,"preg4";#N/A,#N/A,TRUE,"bazpr2001"}</definedName>
    <definedName name="fdbvcbv">{#N/A,#N/A,TRUE,"preg4";#N/A,#N/A,TRUE,"bazpr2001"}</definedName>
    <definedName name="fdgbvdf" localSheetId="1" hidden="1">{#N/A,#N/A,TRUE,"preg4";#N/A,#N/A,TRUE,"bazpr99"}</definedName>
    <definedName name="fdgbvdf">{#N/A,#N/A,TRUE,"preg4";#N/A,#N/A,TRUE,"bazpr99"}</definedName>
    <definedName name="fdsa" localSheetId="1" hidden="1">{#N/A,#N/A,TRUE,"preg4";#N/A,#N/A,TRUE,"bazpr2001"}</definedName>
    <definedName name="fdsa" hidden="1">{#N/A,#N/A,TRUE,"preg4";#N/A,#N/A,TRUE,"bazpr2001"}</definedName>
    <definedName name="fdsah" localSheetId="1"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hidden="1">{#N/A,#N/A,TRUE,"preg4";#N/A,#N/A,TRUE,"bazpr99"}</definedName>
    <definedName name="fdsbv" localSheetId="1" hidden="1">{#N/A,#N/A,TRUE,"preg4";#N/A,#N/A,TRUE,"bazpr99"}</definedName>
    <definedName name="fdsbv" hidden="1">{#N/A,#N/A,TRUE,"preg4";#N/A,#N/A,TRUE,"bazpr99"}</definedName>
    <definedName name="fdx" localSheetId="1" hidden="1">{#N/A,#N/A,TRUE,"preg4";#N/A,#N/A,TRUE,"bazpr2000"}</definedName>
    <definedName name="fdx">{#N/A,#N/A,TRUE,"preg4";#N/A,#N/A,TRUE,"bazpr2000"}</definedName>
    <definedName name="fdxcb" localSheetId="1" hidden="1">{#N/A,#N/A,TRUE,"preg4";#N/A,#N/A,TRUE,"bazpr99"}</definedName>
    <definedName name="fdxcb">{#N/A,#N/A,TRUE,"preg4";#N/A,#N/A,TRUE,"bazpr99"}</definedName>
    <definedName name="fe" localSheetId="1"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hidden="1">{#N/A,#N/A,TRUE,"preg4";#N/A,#N/A,TRUE,"bazpr99"}</definedName>
    <definedName name="fesdd" localSheetId="1" hidden="1">{#N/A,#N/A,TRUE,"preg4";#N/A,#N/A,TRUE,"bazpr99"}</definedName>
    <definedName name="fesdd" hidden="1">{#N/A,#N/A,TRUE,"preg4";#N/A,#N/A,TRUE,"bazpr99"}</definedName>
    <definedName name="ff" localSheetId="1"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hidden="1">{#N/A,#N/A,TRUE,"preg4";#N/A,#N/A,TRUE,"bazpr99"}</definedName>
    <definedName name="ffaa" localSheetId="1"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hidden="1">{#N/A,#N/A,TRUE,"preg4";#N/A,#N/A,TRUE,"bazpr99"}</definedName>
    <definedName name="ffd" localSheetId="1"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hidden="1">{#N/A,#N/A,TRUE,"preg4";#N/A,#N/A,TRUE,"bazpr99"}</definedName>
    <definedName name="ffffffffffffffffffffffffffff" localSheetId="1" hidden="1">{#N/A,#N/A,TRUE,"preg4";#N/A,#N/A,TRUE,"bazpr99"}</definedName>
    <definedName name="ffffffffffffffffffffffffffff">{#N/A,#N/A,TRUE,"preg4";#N/A,#N/A,TRUE,"bazpr99"}</definedName>
    <definedName name="ffs" localSheetId="1"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hidden="1">{#N/A,#N/A,TRUE,"preg4";#N/A,#N/A,TRUE,"bazpr99"}</definedName>
    <definedName name="fgbv" localSheetId="1" hidden="1">{#N/A,#N/A,TRUE,"preg4";#N/A,#N/A,TRUE,"bazpr2001"}</definedName>
    <definedName name="fgbv" hidden="1">{#N/A,#N/A,TRUE,"preg4";#N/A,#N/A,TRUE,"bazpr2001"}</definedName>
    <definedName name="fghggh" localSheetId="1"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1" hidden="1">{#N/A,#N/A,TRUE,"preg4";#N/A,#N/A,TRUE,"bazpr99"}</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localSheetId="1"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localSheetId="1" hidden="1">{#N/A,#N/A,TRUE,"preg4";#N/A,#N/A,TRUE,"bazpr2001"}</definedName>
    <definedName name="fsd" hidden="1">{#N/A,#N/A,TRUE,"preg4";#N/A,#N/A,TRUE,"bazpr2001"}</definedName>
    <definedName name="fsssf" localSheetId="1"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hidden="1">{#N/A,#N/A,TRUE,"preg4";#N/A,#N/A,TRUE,"bazpr99"}</definedName>
    <definedName name="Full_Print">#REF!</definedName>
    <definedName name="FUNDOBL">#REF!</definedName>
    <definedName name="FUNDOBLB">#REF!</definedName>
    <definedName name="fvxcbbn" localSheetId="1" hidden="1">{#N/A,#N/A,TRUE,"preg4";#N/A,#N/A,TRUE,"bazpr2001"}</definedName>
    <definedName name="fvxcbbn">{#N/A,#N/A,TRUE,"preg4";#N/A,#N/A,TRUE,"bazpr2001"}</definedName>
    <definedName name="g" localSheetId="1"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 localSheetId="1" hidden="1">{#N/A,#N/A,TRUE,"preg4";#N/A,#N/A,TRUE,"bazpr2000"}</definedName>
    <definedName name="gfb">{#N/A,#N/A,TRUE,"preg4";#N/A,#N/A,TRUE,"bazpr2000"}</definedName>
    <definedName name="gfgtfxbgf" localSheetId="1" hidden="1">{#N/A,#N/A,TRUE,"preg4";#N/A,#N/A,TRUE,"bazpr99"}</definedName>
    <definedName name="gfgtfxbgf" hidden="1">{#N/A,#N/A,TRUE,"preg4";#N/A,#N/A,TRUE,"bazpr99"}</definedName>
    <definedName name="gfrvb" localSheetId="1" hidden="1">{#N/A,#N/A,TRUE,"preg4";#N/A,#N/A,TRUE,"bazpr99"}</definedName>
    <definedName name="gfrvb" hidden="1">{#N/A,#N/A,TRUE,"preg4";#N/A,#N/A,TRUE,"bazpr99"}</definedName>
    <definedName name="gfsesefsdf" localSheetId="1" hidden="1">{#N/A,#N/A,TRUE,"preg4";#N/A,#N/A,TRUE,"bazpr99"}</definedName>
    <definedName name="gfsesefsdf">{#N/A,#N/A,TRUE,"preg4";#N/A,#N/A,TRUE,"bazpr99"}</definedName>
    <definedName name="gg" localSheetId="1"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hidden="1">{#N/A,#N/A,TRUE,"preg4";#N/A,#N/A,TRUE,"bazpr99"}</definedName>
    <definedName name="gge" localSheetId="1"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hidden="1">{#N/A,#N/A,TRUE,"preg4";#N/A,#N/A,TRUE,"bazpr99"}</definedName>
    <definedName name="GGED">"$#REF!.$E$35:$AH$35"</definedName>
    <definedName name="GGEI">"$#REF!.$E$38:$AH$38"</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2">#REF!</definedName>
    <definedName name="gggdgdgdg">#REF!</definedName>
    <definedName name="GGND">"$#REF!.$E$46:$AH$46"</definedName>
    <definedName name="GGRG">#REF!</definedName>
    <definedName name="ghfa" localSheetId="1"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hidden="1">{#N/A,#N/A,TRUE,"preg4";#N/A,#N/A,TRUE,"bazpr2000"}</definedName>
    <definedName name="ghhhh">#REF!</definedName>
    <definedName name="gr" localSheetId="1" hidden="1">{#N/A,#N/A,TRUE,"preg4";#N/A,#N/A,TRUE,"bazpr99"}</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1"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hidden="1">{#N/A,#N/A,TRUE,"preg4";#N/A,#N/A,TRUE,"bazpr99"}</definedName>
    <definedName name="H1H2">#REF!</definedName>
    <definedName name="Header_Row">ROW(#REF!)</definedName>
    <definedName name="HEADING">#REF!</definedName>
    <definedName name="hello" localSheetId="1" hidden="1">{#N/A,#N/A,FALSE,"CB";#N/A,#N/A,FALSE,"CMB";#N/A,#N/A,FALSE,"BSYS";#N/A,#N/A,FALSE,"NBFI";#N/A,#N/A,FALSE,"FSYS"}</definedName>
    <definedName name="hello" hidden="1">{#N/A,#N/A,FALSE,"CB";#N/A,#N/A,FALSE,"CMB";#N/A,#N/A,FALSE,"BSYS";#N/A,#N/A,FALSE,"NBFI";#N/A,#N/A,FALSE,"FSYS"}</definedName>
    <definedName name="hfhy">[43]salda_10_06_ime!$A$1:$I$124</definedName>
    <definedName name="hjvfi" localSheetId="1" hidden="1">{#N/A,#N/A,TRUE,"preg4";#N/A,#N/A,TRUE,"bazpr2001"}</definedName>
    <definedName name="hjvfi">{#N/A,#N/A,TRUE,"preg4";#N/A,#N/A,TRUE,"bazpr2001"}</definedName>
    <definedName name="hnugujko" localSheetId="1" hidden="1">{#N/A,#N/A,TRUE,"preg4";#N/A,#N/A,TRUE,"bazpr99"}</definedName>
    <definedName name="hnugujko">{#N/A,#N/A,TRUE,"preg4";#N/A,#N/A,TRUE,"bazpr99"}</definedName>
    <definedName name="Hoteli_i_restorani">#REF!</definedName>
    <definedName name="hsdjkdfnha" localSheetId="1" hidden="1">{#N/A,#N/A,TRUE,"preg4";#N/A,#N/A,TRUE,"bazpr99"}</definedName>
    <definedName name="hsdjkdfnha">{#N/A,#N/A,TRUE,"preg4";#N/A,#N/A,TRUE,"bazpr99"}</definedName>
    <definedName name="hsxdw">{#N/A,#N/A,TRUE,"preg4";#N/A,#N/A,TRUE,"bazpr99"}</definedName>
    <definedName name="hy" localSheetId="1" hidden="1">{#N/A,#N/A,TRUE,"preg4";#N/A,#N/A,TRUE,"bazpr2000"}</definedName>
    <definedName name="hy">{#N/A,#N/A,TRUE,"preg4";#N/A,#N/A,TRUE,"bazpr2000"}</definedName>
    <definedName name="i" localSheetId="1" hidden="1">{#N/A,#N/A,TRUE,"preg4";#N/A,#N/A,TRUE,"bazpr99"}</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 localSheetId="1" hidden="1">{#N/A,#N/A,TRUE,"preg4";#N/A,#N/A,TRUE,"bazpr99"}</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localSheetId="1" hidden="1">{#N/A,#N/A,TRUE,"preg4";#N/A,#N/A,TRUE,"bazpr99"}</definedName>
    <definedName name="ip" hidden="1">{#N/A,#N/A,TRUE,"preg4";#N/A,#N/A,TRUE,"bazpr99"}</definedName>
    <definedName name="IZVOZ1999_27" localSheetId="2">#REF!</definedName>
    <definedName name="IZVOZ1999_27">#REF!</definedName>
    <definedName name="IZVOZ2000_27" localSheetId="2">#REF!</definedName>
    <definedName name="IZVOZ2000_27">#REF!</definedName>
    <definedName name="IZVOZ2000_YU_KO" localSheetId="1">#REF!</definedName>
    <definedName name="IZVOZ2000_YU_KO" localSheetId="2">#REF!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1">#REF!</definedName>
    <definedName name="IZVOZ2000_YU_KO_DO_4MES" localSheetId="2">#REF!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1">#REF!</definedName>
    <definedName name="IZVOZ2000_YU_KO_SA_6_MESECOM" localSheetId="2">#REF!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2">#REF!</definedName>
    <definedName name="IZVOZ2001_27">#REF!</definedName>
    <definedName name="IZVOZ2001_YU_KO" localSheetId="1">#REF!</definedName>
    <definedName name="IZVOZ2001_YU_KO" localSheetId="2">#REF!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1">#REF!</definedName>
    <definedName name="IZVOZ2001_YU_KO_NOVO" localSheetId="2">#REF!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2">#REF!</definedName>
    <definedName name="IZVOZ2002_27">#REF!</definedName>
    <definedName name="IZVOZ2002_YU_KO" localSheetId="1">#REF!</definedName>
    <definedName name="IZVOZ2002_YU_KO" localSheetId="2">#REF!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2">#REF!</definedName>
    <definedName name="IZVOZ2003_27">#REF!</definedName>
    <definedName name="IZVOZ2003_YU_KO" localSheetId="1">#REF!</definedName>
    <definedName name="IZVOZ2003_YU_KO" localSheetId="2">#REF!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2">#REF!</definedName>
    <definedName name="izvoz22222">#REF!</definedName>
    <definedName name="jageiojiobv" localSheetId="1" hidden="1">{#N/A,#N/A,TRUE,"preg4";#N/A,#N/A,TRUE,"bazpr2001"}</definedName>
    <definedName name="jageiojiobv">{#N/A,#N/A,TRUE,"preg4";#N/A,#N/A,TRUE,"bazpr2001"}</definedName>
    <definedName name="jan" localSheetId="1" hidden="1">{#N/A,#N/A,FALSE,"CB";#N/A,#N/A,FALSE,"CMB";#N/A,#N/A,FALSE,"NBFI"}</definedName>
    <definedName name="jan" hidden="1">{#N/A,#N/A,FALSE,"CB";#N/A,#N/A,FALSE,"CMB";#N/A,#N/A,FALSE,"NBFI"}</definedName>
    <definedName name="Javna_uprava_itn_">#REF!</definedName>
    <definedName name="jhgjhgjh">#REF!</definedName>
    <definedName name="jijijijij" localSheetId="1" hidden="1">{#N/A,#N/A,TRUE,"preg4";#N/A,#N/A,TRUE,"bazpr2000"}</definedName>
    <definedName name="jijijijij">{#N/A,#N/A,TRUE,"preg4";#N/A,#N/A,TRUE,"bazpr2000"}</definedName>
    <definedName name="jj">#REF!</definedName>
    <definedName name="jk" localSheetId="1"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hidden="1">{#N/A,#N/A,TRUE,"preg4";#N/A,#N/A,TRUE,"bazpr2000"}</definedName>
    <definedName name="jkgjg" localSheetId="1" hidden="1">{#N/A,#N/A,TRUE,"preg4";#N/A,#N/A,TRUE,"bazpr99"}</definedName>
    <definedName name="jkgjg">{#N/A,#N/A,TRUE,"preg4";#N/A,#N/A,TRUE,"bazpr99"}</definedName>
    <definedName name="jkjk" localSheetId="1"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hidden="1">{#N/A,#N/A,TRUE,"preg4";#N/A,#N/A,TRUE,"bazpr99"}</definedName>
    <definedName name="kaf">[23]Sheet2!$A$26:$B$28</definedName>
    <definedName name="kamata">'[17]PRIVATE DEBT-PROJECTION'!#REF!</definedName>
    <definedName name="karticki" localSheetId="2">#REF!</definedName>
    <definedName name="karticki">#REF!</definedName>
    <definedName name="KARTICKI1" localSheetId="2">#REF!</definedName>
    <definedName name="KARTICKI1">#REF!</definedName>
    <definedName name="KARTICKI11" localSheetId="2">#REF!</definedName>
    <definedName name="KARTICKI11">#REF!</definedName>
    <definedName name="kiasjask" localSheetId="1" hidden="1">{#N/A,#N/A,TRUE,"preg4";#N/A,#N/A,TRUE,"bazpr99"}</definedName>
    <definedName name="kiasjask" hidden="1">{#N/A,#N/A,TRUE,"preg4";#N/A,#N/A,TRUE,"bazpr99"}</definedName>
    <definedName name="kiyt" localSheetId="1" hidden="1">{#N/A,#N/A,TRUE,"preg4";#N/A,#N/A,TRUE,"bazpr2001"}</definedName>
    <definedName name="kiyt">{#N/A,#N/A,TRUE,"preg4";#N/A,#N/A,TRUE,"bazpr2001"}</definedName>
    <definedName name="kk" localSheetId="1" hidden="1">{#N/A,#N/A,TRUE,"preg4";#N/A,#N/A,TRUE,"bazpr99"}</definedName>
    <definedName name="kk" hidden="1">{#N/A,#N/A,TRUE,"preg4";#N/A,#N/A,TRUE,"bazpr99"}</definedName>
    <definedName name="koi" localSheetId="1" hidden="1">{#N/A,#N/A,TRUE,"preg4";#N/A,#N/A,TRUE,"bazpr2001"}</definedName>
    <definedName name="koi">{#N/A,#N/A,TRUE,"preg4";#N/A,#N/A,TRUE,"bazpr2001"}</definedName>
    <definedName name="ksdfajklj" localSheetId="1" hidden="1">{#N/A,#N/A,TRUE,"preg4";#N/A,#N/A,TRUE,"bazpr2001"}</definedName>
    <definedName name="ksdfajklj">{#N/A,#N/A,TRUE,"preg4";#N/A,#N/A,TRUE,"bazpr2001"}</definedName>
    <definedName name="l" localSheetId="1" hidden="1">{#N/A,#N/A,TRUE,"preg4";#N/A,#N/A,TRUE,"bazpr2001"}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hidden="1">{#N/A,#N/A,TRUE,"preg4";#N/A,#N/A,TRUE,"bazpr2001"}</definedName>
    <definedName name="Likvidnost" localSheetId="1" hidden="1">{#N/A,#N/A,TRUE,"preg4";#N/A,#N/A,TRUE,"bazpr99"}</definedName>
    <definedName name="Likvidnost">{#N/A,#N/A,TRUE,"preg4";#N/A,#N/A,TRUE,"bazpr99"}</definedName>
    <definedName name="LINES">#REF!</definedName>
    <definedName name="LIPM">#REF!</definedName>
    <definedName name="lj" localSheetId="1" hidden="1">{#N/A,#N/A,TRUE,"preg4";#N/A,#N/A,TRUE,"bazpr99"}</definedName>
    <definedName name="lj">{#N/A,#N/A,TRUE,"preg4";#N/A,#N/A,TRUE,"bazpr99"}</definedName>
    <definedName name="ljljlk" localSheetId="1"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hidden="1">{#N/A,#N/A,TRUE,"preg4";#N/A,#N/A,TRUE,"bazpr2001"}</definedName>
    <definedName name="ljlk" localSheetId="1" hidden="1">{#N/A,#N/A,TRUE,"preg4";#N/A,#N/A,TRUE,"bazpr99"}</definedName>
    <definedName name="ljlk">{#N/A,#N/A,TRUE,"preg4";#N/A,#N/A,TRUE,"bazpr99"}</definedName>
    <definedName name="Ljupka" localSheetId="1" hidden="1">{#N/A,#N/A,TRUE,"preg4";#N/A,#N/A,TRUE,"bazpr2000"}</definedName>
    <definedName name="Ljupka">{#N/A,#N/A,TRUE,"preg4";#N/A,#N/A,TRUE,"bazpr2000"}</definedName>
    <definedName name="LLF">#REF!</definedName>
    <definedName name="lo" localSheetId="1" hidden="1">{#N/A,#N/A,TRUE,"preg4";#N/A,#N/A,TRUE,"bazpr99"}</definedName>
    <definedName name="lo">{#N/A,#N/A,TRUE,"preg4";#N/A,#N/A,TRUE,"bazpr99"}</definedName>
    <definedName name="Loan_Amount">#REF!</definedName>
    <definedName name="Loan_Start">#REF!</definedName>
    <definedName name="Loan_Years">#REF!</definedName>
    <definedName name="LP">#REF!</definedName>
    <definedName name="lt" localSheetId="1" hidden="1">{#N/A,#N/A,TRUE,"preg4";#N/A,#N/A,TRUE,"bazpr99"}</definedName>
    <definedName name="lt" hidden="1">{#N/A,#N/A,TRUE,"preg4";#N/A,#N/A,TRUE,"bazpr99"}</definedName>
    <definedName name="LTcirr">#REF!</definedName>
    <definedName name="LTr">#REF!</definedName>
    <definedName name="LULCM">#REF!</definedName>
    <definedName name="LUR">#REF!</definedName>
    <definedName name="m" localSheetId="1" hidden="1">{#N/A,#N/A,TRUE,"preg4";#N/A,#N/A,TRUE,"bazpr99"}</definedName>
    <definedName name="m">{#N/A,#N/A,TRUE,"preg4";#N/A,#N/A,TRUE,"bazpr99"}</definedName>
    <definedName name="MACRO">#REF!</definedName>
    <definedName name="MACRO_ASSUMP_2006">#REF!</definedName>
    <definedName name="MACROS">[24]contents!$A$114</definedName>
    <definedName name="maja" localSheetId="1"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hidden="1">{#N/A,#N/A,TRUE,"preg4";#N/A,#N/A,TRUE,"bazpr2000"}</definedName>
    <definedName name="maja.iliev">scheduled_payment+extra_payment</definedName>
    <definedName name="majadrvzavnizapisi" localSheetId="1" hidden="1">{#N/A,#N/A,TRUE,"preg4";#N/A,#N/A,TRUE,"bazpr99"}</definedName>
    <definedName name="majadrvzavnizapisi">{#N/A,#N/A,TRUE,"preg4";#N/A,#N/A,TRUE,"bazpr99"}</definedName>
    <definedName name="majahjyg">{#N/A,#N/A,TRUE,"preg4";#N/A,#N/A,TRUE,"bazpr2001"}</definedName>
    <definedName name="majakkaskmck" localSheetId="1" hidden="1">{#N/A,#N/A,TRUE,"preg4";#N/A,#N/A,TRUE,"bazpr99"}</definedName>
    <definedName name="majakkaskmck" hidden="1">{#N/A,#N/A,TRUE,"preg4";#N/A,#N/A,TRUE,"bazpr99"}</definedName>
    <definedName name="majakkoa" localSheetId="1" hidden="1">{#N/A,#N/A,TRUE,"preg4";#N/A,#N/A,TRUE,"bazpr2001"}</definedName>
    <definedName name="majakkoa" hidden="1">{#N/A,#N/A,TRUE,"preg4";#N/A,#N/A,TRUE,"bazpr2001"}</definedName>
    <definedName name="majamaja" localSheetId="1" hidden="1">{#N/A,#N/A,TRUE,"preg4";#N/A,#N/A,TRUE,"bazpr99"}</definedName>
    <definedName name="majamaja">{#N/A,#N/A,TRUE,"preg4";#N/A,#N/A,TRUE,"bazpr99"}</definedName>
    <definedName name="makjfiaop" localSheetId="1" hidden="1">{#N/A,#N/A,TRUE,"preg4";#N/A,#N/A,TRUE,"bazpr2001"}</definedName>
    <definedName name="makjfiaop" hidden="1">{#N/A,#N/A,TRUE,"preg4";#N/A,#N/A,TRUE,"bazpr2001"}</definedName>
    <definedName name="MAKJFKSLADJV" localSheetId="1" hidden="1">{#N/A,#N/A,TRUE,"preg4";#N/A,#N/A,TRUE,"bazpr99"}</definedName>
    <definedName name="MAKJFKSLADJV">{#N/A,#N/A,TRUE,"preg4";#N/A,#N/A,TRUE,"bazpr99"}</definedName>
    <definedName name="maskjcias" localSheetId="1" hidden="1">{#N/A,#N/A,TRUE,"preg4";#N/A,#N/A,TRUE,"bazpr2001"}</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 localSheetId="1" hidden="1">{#N/A,#N/A,TRUE,"preg4";#N/A,#N/A,TRUE,"bazpr99"}</definedName>
    <definedName name="men.">{#N/A,#N/A,TRUE,"preg4";#N/A,#N/A,TRUE,"bazpr99"}</definedName>
    <definedName name="merww" localSheetId="1" hidden="1">{#N/A,#N/A,TRUE,"preg4";#N/A,#N/A,TRUE,"bazpr99"}</definedName>
    <definedName name="merww">{#N/A,#N/A,TRUE,"preg4";#N/A,#N/A,TRUE,"bazpr99"}</definedName>
    <definedName name="mesec">[48]period!$B$1</definedName>
    <definedName name="mflowsa">[16]!mflowsa</definedName>
    <definedName name="mflowsq">[16]!mflowsq</definedName>
    <definedName name="mi" localSheetId="1"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hidden="1">{#N/A,#N/A,TRUE,"preg4";#N/A,#N/A,TRUE,"bazpr2001"}</definedName>
    <definedName name="MIDDLE">#REF!</definedName>
    <definedName name="MISC4">[18]OUTPUT!#REF!</definedName>
    <definedName name="mj" localSheetId="1"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hidden="1">{#N/A,#N/A,TRUE,"preg4";#N/A,#N/A,TRUE,"bazpr99"}</definedName>
    <definedName name="mja" localSheetId="1" hidden="1">{#N/A,#N/A,TRUE,"preg4";#N/A,#N/A,TRUE,"bazpr99"}</definedName>
    <definedName name="mja">{#N/A,#N/A,TRUE,"preg4";#N/A,#N/A,TRUE,"bazpr99"}</definedName>
    <definedName name="mjata" localSheetId="1" hidden="1">{#N/A,#N/A,TRUE,"preg4";#N/A,#N/A,TRUE,"bazpr2001"}</definedName>
    <definedName name="mjata">{#N/A,#N/A,TRUE,"preg4";#N/A,#N/A,TRUE,"bazpr2001"}</definedName>
    <definedName name="mjhgdcb" localSheetId="1" hidden="1">{#N/A,#N/A,TRUE,"preg4";#N/A,#N/A,TRUE,"bazpr99"}</definedName>
    <definedName name="mjhgdcb">{#N/A,#N/A,TRUE,"preg4";#N/A,#N/A,TRUE,"bazpr99"}</definedName>
    <definedName name="mju" localSheetId="1" hidden="1">{#N/A,#N/A,TRUE,"preg4";#N/A,#N/A,TRUE,"bazpr2001"}</definedName>
    <definedName name="mju">{#N/A,#N/A,TRUE,"preg4";#N/A,#N/A,TRUE,"bazpr2001"}</definedName>
    <definedName name="mk" localSheetId="1" hidden="1">{#N/A,#N/A,TRUE,"preg4";#N/A,#N/A,TRUE,"bazpr2001"}</definedName>
    <definedName name="mk">{#N/A,#N/A,TRUE,"preg4";#N/A,#N/A,TRUE,"bazpr2001"}</definedName>
    <definedName name="mka" localSheetId="1" hidden="1">{#N/A,#N/A,TRUE,"preg4";#N/A,#N/A,TRUE,"bazpr99"}</definedName>
    <definedName name="mka">{#N/A,#N/A,TRUE,"preg4";#N/A,#N/A,TRUE,"bazpr2001"}</definedName>
    <definedName name="mkij" localSheetId="1" hidden="1">{#N/A,#N/A,TRUE,"preg4";#N/A,#N/A,TRUE,"bazpr2000"}</definedName>
    <definedName name="mkij">{#N/A,#N/A,TRUE,"preg4";#N/A,#N/A,TRUE,"bazpr2000"}</definedName>
    <definedName name="mkiuh" localSheetId="1" hidden="1">{#N/A,#N/A,TRUE,"preg4";#N/A,#N/A,TRUE,"bazpr2000"}</definedName>
    <definedName name="mkiuh">{#N/A,#N/A,TRUE,"preg4";#N/A,#N/A,TRUE,"bazpr2000"}</definedName>
    <definedName name="mkiut" localSheetId="1" hidden="1">{#N/A,#N/A,TRUE,"preg4";#N/A,#N/A,TRUE,"bazpr99"}</definedName>
    <definedName name="mkiut">{#N/A,#N/A,TRUE,"preg4";#N/A,#N/A,TRUE,"bazpr99"}</definedName>
    <definedName name="MKLASDFJK" localSheetId="1" hidden="1">{#N/A,#N/A,TRUE,"preg4";#N/A,#N/A,TRUE,"bazpr2001"}</definedName>
    <definedName name="MKLASDFJK" hidden="1">{#N/A,#N/A,TRUE,"preg4";#N/A,#N/A,TRUE,"bazpr2001"}</definedName>
    <definedName name="mkosdfjkopr" localSheetId="1" hidden="1">{#N/A,#N/A,TRUE,"preg4";#N/A,#N/A,TRUE,"bazpr99"}</definedName>
    <definedName name="mkosdfjkopr">{#N/A,#N/A,TRUE,"preg4";#N/A,#N/A,TRUE,"bazpr99"}</definedName>
    <definedName name="mkut" localSheetId="1" hidden="1">{#N/A,#N/A,TRUE,"preg4";#N/A,#N/A,TRUE,"bazpr2001"}</definedName>
    <definedName name="mkut" hidden="1">{#N/A,#N/A,TRUE,"preg4";#N/A,#N/A,TRUE,"bazpr2001"}</definedName>
    <definedName name="mmmmmmmmmmmmmmmmmmmmmmm" localSheetId="1" hidden="1">{#N/A,#N/A,TRUE,"preg4";#N/A,#N/A,TRUE,"bazpr99"}</definedName>
    <definedName name="mmmmmmmmmmmmmmmmmmmmmmm">{#N/A,#N/A,TRUE,"preg4";#N/A,#N/A,TRUE,"bazpr99"}</definedName>
    <definedName name="mnaifhasi" localSheetId="1" hidden="1">{#N/A,#N/A,TRUE,"preg4";#N/A,#N/A,TRUE,"bazpr99"}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 localSheetId="1" hidden="1">{#N/A,#N/A,TRUE,"preg4";#N/A,#N/A,TRUE,"bazpr99"}</definedName>
    <definedName name="mskfhdj">{#N/A,#N/A,TRUE,"preg4";#N/A,#N/A,TRUE,"bazpr99"}</definedName>
    <definedName name="mstocksa">[16]!mstocksa</definedName>
    <definedName name="mstocksq">[16]!mstocksq</definedName>
    <definedName name="n">#REF!</definedName>
    <definedName name="nadzor" localSheetId="2">#REF!</definedName>
    <definedName name="nadzor">#REF!</definedName>
    <definedName name="Nadzor123" localSheetId="2">#REF!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{#N/A,#N/A,TRUE,"preg4";#N/A,#N/A,TRUE,"bazpr99"}</definedName>
    <definedName name="neda" localSheetId="1" hidden="1">{#N/A,#N/A,TRUE,"preg4";#N/A,#N/A,TRUE,"bazpr99"}</definedName>
    <definedName name="neda">{#N/A,#N/A,TRUE,"preg4";#N/A,#N/A,TRUE,"bazpr99"}</definedName>
    <definedName name="nedaa" localSheetId="1" hidden="1">{#N/A,#N/A,TRUE,"preg4";#N/A,#N/A,TRUE,"bazpr2000"}</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localSheetId="1" hidden="1">{#N/A,#N/A,TRUE,"preg4";#N/A,#N/A,TRUE,"bazpr2001"}</definedName>
    <definedName name="niqwehoscad" hidden="1">{#N/A,#N/A,TRUE,"preg4";#N/A,#N/A,TRUE,"bazpr2001"}</definedName>
    <definedName name="njata" localSheetId="1" hidden="1">{#N/A,#N/A,TRUE,"preg4";#N/A,#N/A,TRUE,"bazpr99"}</definedName>
    <definedName name="njata">{#N/A,#N/A,TRUE,"preg4";#N/A,#N/A,TRUE,"bazpr99"}</definedName>
    <definedName name="NM">#REF!</definedName>
    <definedName name="NM_R">#REF!</definedName>
    <definedName name="NMG_R">#REF!</definedName>
    <definedName name="NMG_RG">#N/A</definedName>
    <definedName name="nnn" localSheetId="1" hidden="1">{"Main Economic Indicators",#N/A,FALSE,"C"}</definedName>
    <definedName name="nnn" hidden="1">{"Main Economic Indicators",#N/A,FALSE,"C"}</definedName>
    <definedName name="nomgdp" localSheetId="1" hidden="1">{#N/A,#N/A,FALSE,"EXTDEBT"}</definedName>
    <definedName name="nomgdp" hidden="1">{#N/A,#N/A,FALSE,"EXTDEBT"}</definedName>
    <definedName name="Notes">#REF!</definedName>
    <definedName name="NOTITLES">#REF!</definedName>
    <definedName name="Nov2_98">[31]Prog!#REF!</definedName>
    <definedName name="NTDD_RG">[27]!NTDD_RG</definedName>
    <definedName name="nty" localSheetId="1" hidden="1">{#N/A,#N/A,TRUE,"preg4";#N/A,#N/A,TRUE,"bazpr2000"}</definedName>
    <definedName name="nty">{#N/A,#N/A,TRUE,"preg4";#N/A,#N/A,TRUE,"bazpr2000"}</definedName>
    <definedName name="Num_Pmt_Per_Year">#REF!</definedName>
    <definedName name="Number_of_Payments">MATCH(0.01,End_Bal,-1)+1</definedName>
    <definedName name="nut" localSheetId="1" hidden="1">{#N/A,#N/A,TRUE,"preg4";#N/A,#N/A,TRUE,"bazpr99"}</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localSheetId="1" hidden="1">{#N/A,#N/A,TRUE,"preg4";#N/A,#N/A,TRUE,"bazpr2001"}</definedName>
    <definedName name="o" hidden="1">{#N/A,#N/A,TRUE,"preg4";#N/A,#N/A,TRUE,"bazpr2001"}</definedName>
    <definedName name="OECD_Table">#REF!</definedName>
    <definedName name="officer">#REF!</definedName>
    <definedName name="oioi" localSheetId="1" hidden="1">{#N/A,#N/A,TRUE,"preg4";#N/A,#N/A,TRUE,"bazpr99"}</definedName>
    <definedName name="oioi">{#N/A,#N/A,TRUE,"preg4";#N/A,#N/A,TRUE,"bazpr99"}</definedName>
    <definedName name="oit" localSheetId="1" hidden="1">{#N/A,#N/A,TRUE,"preg4";#N/A,#N/A,TRUE,"bazpr2001"}</definedName>
    <definedName name="oit" hidden="1">{#N/A,#N/A,TRUE,"preg4";#N/A,#N/A,TRUE,"bazpr2001"}</definedName>
    <definedName name="ok" localSheetId="1" hidden="1">{#N/A,#N/A,TRUE,"preg4";#N/A,#N/A,TRUE,"bazpr2000"}</definedName>
    <definedName name="ok">{#N/A,#N/A,TRUE,"preg4";#N/A,#N/A,TRUE,"bazpr2000"}</definedName>
    <definedName name="opiu" localSheetId="1" hidden="1">{#N/A,#N/A,TRUE,"preg4";#N/A,#N/A,TRUE,"bazpr99"}</definedName>
    <definedName name="opiu" hidden="1">{#N/A,#N/A,TRUE,"preg4";#N/A,#N/A,TRUE,"bazpr99"}</definedName>
    <definedName name="ORIG">[21]Sum1!#REF!</definedName>
    <definedName name="p" localSheetId="1" hidden="1">{#N/A,#N/A,TRUE,"preg4";#N/A,#N/A,TRUE,"bazpr99"}</definedName>
    <definedName name="p">{#N/A,#N/A,TRUE,"preg4";#N/A,#N/A,TRUE,"bazpr99"}</definedName>
    <definedName name="Pay_Date">#REF!</definedName>
    <definedName name="Pay_Num">#REF!</definedName>
    <definedName name="Paym_Cap">#REF!</definedName>
    <definedName name="Payment_Date">DATE(YEAR(Loan_Start),MONTH(Loan_Start)+payment_number,DAY(Loan_Start))</definedName>
    <definedName name="Payments_from_the_External_Account__2002_2007">'[25]EXT ACCT'!$A$152:$Q$172</definedName>
    <definedName name="pazar" localSheetId="1"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hidden="1">{#N/A,#N/A,TRUE,"preg4";#N/A,#N/A,TRUE,"bazpr99"}</definedName>
    <definedName name="pazar2000" localSheetId="1"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 localSheetId="1" hidden="1">{#N/A,#N/A,TRUE,"preg4";#N/A,#N/A,TRUE,"bazpr99"}</definedName>
    <definedName name="pita">{#N/A,#N/A,TRUE,"preg4";#N/A,#N/A,TRUE,"bazpr99"}</definedName>
    <definedName name="pitaa" localSheetId="1" hidden="1">{#N/A,#N/A,TRUE,"preg4";#N/A,#N/A,TRUE,"bazpr99"}</definedName>
    <definedName name="pitaa">{#N/A,#N/A,TRUE,"preg4";#N/A,#N/A,TRUE,"bazpr99"}</definedName>
    <definedName name="pl" localSheetId="1"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hidden="1">{#N/A,#N/A,TRUE,"preg4";#N/A,#N/A,TRUE,"bazpr99"}</definedName>
    <definedName name="plasmani" localSheetId="1"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hidden="1">{#N/A,#N/A,TRUE,"preg4";#N/A,#N/A,TRUE,"bazpr99"}</definedName>
    <definedName name="ploiu" localSheetId="1" hidden="1">{#N/A,#N/A,TRUE,"preg4";#N/A,#N/A,TRUE,"bazpr99"}</definedName>
    <definedName name="ploiu">{#N/A,#N/A,TRUE,"preg4";#N/A,#N/A,TRUE,"bazpr99"}</definedName>
    <definedName name="po" localSheetId="1"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hidden="1">{#N/A,#N/A,TRUE,"preg4";#N/A,#N/A,TRUE,"bazpr99"}</definedName>
    <definedName name="pop" localSheetId="1" hidden="1">{#N/A,#N/A,TRUE,"preg4";#N/A,#N/A,TRUE,"bazpr99"}</definedName>
    <definedName name="pop">{#N/A,#N/A,TRUE,"preg4";#N/A,#N/A,TRUE,"bazpr99"}</definedName>
    <definedName name="popopo" localSheetId="1" hidden="1">{#N/A,#N/A,TRUE,"preg4";#N/A,#N/A,TRUE,"bazpr2001"}</definedName>
    <definedName name="popopo">{#N/A,#N/A,TRUE,"preg4";#N/A,#N/A,TRUE,"bazpr2001"}</definedName>
    <definedName name="pp" localSheetId="1"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 localSheetId="10">'Анекс 10'!$A$1:$L$16</definedName>
    <definedName name="_xlnm.Print_Area" localSheetId="2">'Анекс 2'!$A$1:$L$15</definedName>
    <definedName name="_xlnm.Print_Area" localSheetId="3">'Анекс 3'!$A$1:$L$15</definedName>
    <definedName name="_xlnm.Print_Area" localSheetId="4">'Анекс 4'!$A$1:$J$15</definedName>
    <definedName name="_xlnm.Print_Area" localSheetId="5">'Анекс 5'!$A$1:$P$48</definedName>
    <definedName name="_xlnm.Print_Area" localSheetId="6">'Анекс 6'!$A$1:$J$46</definedName>
    <definedName name="_xlnm.Print_Area" localSheetId="8">'Анекс 8'!$A$1:$F$44</definedName>
    <definedName name="_xlnm.Print_Area" localSheetId="9">'Анекс 9'!$A$1:$J$15</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 localSheetId="2">#REF!</definedName>
    <definedName name="promet">#REF!</definedName>
    <definedName name="promgraf">[53]grafprom!#REF!</definedName>
    <definedName name="PROS_PROM_95">#REF!</definedName>
    <definedName name="prosek">#REF!</definedName>
    <definedName name="PRYEAR">#REF!</definedName>
    <definedName name="q" localSheetId="1" hidden="1">{#N/A,#N/A,TRUE,"preg4";#N/A,#N/A,TRUE,"bazpr99"}</definedName>
    <definedName name="q">{#N/A,#N/A,TRUE,"preg4";#N/A,#N/A,TRUE,"bazpr99"}</definedName>
    <definedName name="Q_5">#REF!</definedName>
    <definedName name="Q_6">#REF!</definedName>
    <definedName name="Q_7">#REF!</definedName>
    <definedName name="Q_MMF2" localSheetId="2">#REF!</definedName>
    <definedName name="Q_MMF2">#REF!</definedName>
    <definedName name="Q_MMF2_UVOZ" localSheetId="1">#REF!</definedName>
    <definedName name="Q_MMF2_UVOZ" localSheetId="2">#REF!</definedName>
    <definedName name="Q_MMF2_UVOZ" localSheetId="5">#REF!</definedName>
    <definedName name="Q_MMF2_UVOZ" localSheetId="6">#REF!</definedName>
    <definedName name="Q_MMF2_UVOZ" localSheetId="7">#REF!</definedName>
    <definedName name="Q_MMF2_UVOZ">#REF!</definedName>
    <definedName name="QFISCAL">'[54]Quarterly Raw Data'!#REF!</definedName>
    <definedName name="qMMF1_IZVOZ" localSheetId="2">#REF!</definedName>
    <definedName name="qMMF1_IZVOZ">#REF!</definedName>
    <definedName name="qq" localSheetId="1" hidden="1">{#N/A,#N/A,FALSE,"EXTRABUDGT"}</definedName>
    <definedName name="qq" hidden="1">{#N/A,#N/A,FALSE,"EXTRABUDGT"}</definedName>
    <definedName name="qqq" localSheetId="1" hidden="1">{#N/A,#N/A,TRUE,"preg4";#N/A,#N/A,TRUE,"bazpr2000"}</definedName>
    <definedName name="qqq">{#N/A,#N/A,TRUE,"preg4";#N/A,#N/A,TRUE,"bazpr2000"}</definedName>
    <definedName name="QQQQQQQQQ" localSheetId="1" hidden="1">{#N/A,#N/A,FALSE,"Prog"}</definedName>
    <definedName name="QQQQQQQQQ" hidden="1">{#N/A,#N/A,FALSE,"Prog"}</definedName>
    <definedName name="qryBRTRANSPROMET_period" localSheetId="1">#REF!</definedName>
    <definedName name="qryBRTRANSPROMET_period" localSheetId="2">#REF!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TAB7">'[54]Quarterly MacroFlow'!#REF!</definedName>
    <definedName name="QTAB7A">'[54]Quarterly MacroFlow'!#REF!</definedName>
    <definedName name="quarterly_change">#REF!</definedName>
    <definedName name="qwew" localSheetId="1"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hidden="1">{#N/A,#N/A,TRUE,"preg4";#N/A,#N/A,TRUE,"bazpr2000"}</definedName>
    <definedName name="QYU_KO" localSheetId="1">#REF!</definedName>
    <definedName name="QYU_KO" localSheetId="2">#REF!</definedName>
    <definedName name="QYU_KO" localSheetId="5">#REF!</definedName>
    <definedName name="QYU_KO" localSheetId="6">#REF!</definedName>
    <definedName name="QYU_KO" localSheetId="7">#REF!</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{#N/A,#N/A,TRUE,"preg4";#N/A,#N/A,TRUE,"bazpr99"}</definedName>
    <definedName name="REGISTERALL">#REF!</definedName>
    <definedName name="rfrf" localSheetId="1"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hidden="1">{#N/A,#N/A,TRUE,"preg4";#N/A,#N/A,TRUE,"bazpr2001"}</definedName>
    <definedName name="rhfrbggf" localSheetId="1" hidden="1">{#N/A,#N/A,TRUE,"preg4";#N/A,#N/A,TRUE,"bazpr99"}</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localSheetId="1" hidden="1">{#N/A,#N/A,TRUE,"preg4";#N/A,#N/A,TRUE,"bazpr99"}</definedName>
    <definedName name="rsdfsdf" hidden="1">{#N/A,#N/A,TRUE,"preg4";#N/A,#N/A,TRUE,"bazpr99"}</definedName>
    <definedName name="rt" localSheetId="1" hidden="1">{#N/A,#N/A,TRUE,"preg4";#N/A,#N/A,TRUE,"bazpr99"}</definedName>
    <definedName name="rt">{#N/A,#N/A,TRUE,"preg4";#N/A,#N/A,TRUE,"bazpr99"}</definedName>
    <definedName name="rtes" localSheetId="1" hidden="1">{#N/A,#N/A,TRUE,"preg4";#N/A,#N/A,TRUE,"bazpr99"}</definedName>
    <definedName name="rtes" hidden="1">{#N/A,#N/A,TRUE,"preg4";#N/A,#N/A,TRUE,"bazpr99"}</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ZSVNESI_T_KD_2000ind_tros">#REF!</definedName>
    <definedName name="s" localSheetId="1"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hidden="1">{#N/A,#N/A,TRUE,"preg4";#N/A,#N/A,TRUE,"bazpr99"}</definedName>
    <definedName name="SA_Tab">#REF!</definedName>
    <definedName name="sadgf" localSheetId="1"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localSheetId="1"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1" hidden="1">{#N/A,#N/A,TRUE,"preg4";#N/A,#N/A,TRUE,"bazpr99"}</definedName>
    <definedName name="scv">{#N/A,#N/A,TRUE,"preg4";#N/A,#N/A,TRUE,"bazpr99"}</definedName>
    <definedName name="sdac" localSheetId="1" hidden="1">{#N/A,#N/A,TRUE,"preg4";#N/A,#N/A,TRUE,"bazpr99"}</definedName>
    <definedName name="sdac">{#N/A,#N/A,TRUE,"preg4";#N/A,#N/A,TRUE,"bazpr99"}</definedName>
    <definedName name="sdc" localSheetId="1">[58]BAZA!#REF!</definedName>
    <definedName name="sdc">[59]baza!#REF!</definedName>
    <definedName name="sdcasv" localSheetId="1" hidden="1">{#N/A,#N/A,TRUE,"preg4";#N/A,#N/A,TRUE,"bazpr2001"}</definedName>
    <definedName name="sdcasv" hidden="1">{#N/A,#N/A,TRUE,"preg4";#N/A,#N/A,TRUE,"bazpr2001"}</definedName>
    <definedName name="sdcx" localSheetId="1" hidden="1">{#N/A,#N/A,TRUE,"preg4";#N/A,#N/A,TRUE,"bazpr2001"}</definedName>
    <definedName name="sdcx" hidden="1">{#N/A,#N/A,TRUE,"preg4";#N/A,#N/A,TRUE,"bazpr2001"}</definedName>
    <definedName name="sdf" localSheetId="1" hidden="1">{#N/A,#N/A,TRUE,"preg4";#N/A,#N/A,TRUE,"bazpr99"}</definedName>
    <definedName name="sdf" hidden="1">{#N/A,#N/A,TRUE,"preg4";#N/A,#N/A,TRUE,"bazpr99"}</definedName>
    <definedName name="sdfds" localSheetId="1" hidden="1">{#N/A,#N/A,TRUE,"preg4";#N/A,#N/A,TRUE,"bazpr99"}</definedName>
    <definedName name="sdfds">{#N/A,#N/A,TRUE,"preg4";#N/A,#N/A,TRUE,"bazpr99"}</definedName>
    <definedName name="sdfvzx" localSheetId="1" hidden="1">{#N/A,#N/A,TRUE,"preg4";#N/A,#N/A,TRUE,"bazpr99"}</definedName>
    <definedName name="sdfvzx" hidden="1">{#N/A,#N/A,TRUE,"preg4";#N/A,#N/A,TRUE,"bazpr99"}</definedName>
    <definedName name="SDGCB" localSheetId="1" hidden="1">{#N/A,#N/A,TRUE,"preg4";#N/A,#N/A,TRUE,"bazpr99"}</definedName>
    <definedName name="SDGCB">{#N/A,#N/A,TRUE,"preg4";#N/A,#N/A,TRUE,"bazpr99"}</definedName>
    <definedName name="sdrfbb" localSheetId="1" hidden="1">{#N/A,#N/A,TRUE,"preg4";#N/A,#N/A,TRUE,"bazpr99"}</definedName>
    <definedName name="sdrfbb" hidden="1">{#N/A,#N/A,TRUE,"preg4";#N/A,#N/A,TRUE,"bazpr99"}</definedName>
    <definedName name="sds" localSheetId="1" hidden="1">{#N/A,#N/A,TRUE,"preg4";#N/A,#N/A,TRUE,"bazpr99"}</definedName>
    <definedName name="sds">{#N/A,#N/A,TRUE,"preg4";#N/A,#N/A,TRUE,"bazpr99"}</definedName>
    <definedName name="sds_gdp_exp_lari">#REF!</definedName>
    <definedName name="sds_gdp_origin">#REF!</definedName>
    <definedName name="sds_gpd_exp_gdp">#REF!</definedName>
    <definedName name="sdv" localSheetId="1" hidden="1">{#N/A,#N/A,TRUE,"preg4";#N/A,#N/A,TRUE,"bazpr99"}</definedName>
    <definedName name="sdv" hidden="1">{#N/A,#N/A,TRUE,"preg4";#N/A,#N/A,TRUE,"bazpr99"}</definedName>
    <definedName name="sdvg" localSheetId="1" hidden="1">{#N/A,#N/A,TRUE,"preg4";#N/A,#N/A,TRUE,"bazpr2000"}</definedName>
    <definedName name="sdvg">{#N/A,#N/A,TRUE,"preg4";#N/A,#N/A,TRUE,"bazpr2000"}</definedName>
    <definedName name="sdxc" localSheetId="1" hidden="1">{#N/A,#N/A,TRUE,"preg4";#N/A,#N/A,TRUE,"bazpr2001"}</definedName>
    <definedName name="sdxc" hidden="1">{#N/A,#N/A,TRUE,"preg4";#N/A,#N/A,TRUE,"bazpr2001"}</definedName>
    <definedName name="se" localSheetId="1"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hidden="1">{#N/A,#N/A,TRUE,"preg4";#N/A,#N/A,TRUE,"bazpr99"}</definedName>
    <definedName name="SECTORS">#REF!</definedName>
    <definedName name="SEFC" localSheetId="1" hidden="1">{#N/A,#N/A,TRUE,"preg4";#N/A,#N/A,TRUE,"bazpr99"}</definedName>
    <definedName name="SEFC" hidden="1">{#N/A,#N/A,TRUE,"preg4";#N/A,#N/A,TRUE,"bazpr99"}</definedName>
    <definedName name="sei">[24]sei!$A$61:$I$139</definedName>
    <definedName name="SEIMAC">#REF!</definedName>
    <definedName name="Sel_Econ_Ind">#REF!</definedName>
    <definedName name="sencount" hidden="1">2</definedName>
    <definedName name="sfdv" localSheetId="1" hidden="1">{#N/A,#N/A,TRUE,"preg4";#N/A,#N/A,TRUE,"bazpr2001"}</definedName>
    <definedName name="sfdv">{#N/A,#N/A,TRUE,"preg4";#N/A,#N/A,TRUE,"bazpr2001"}</definedName>
    <definedName name="sgbvrfsbh" localSheetId="1" hidden="1">{#N/A,#N/A,TRUE,"preg4";#N/A,#N/A,TRUE,"bazpr99"}</definedName>
    <definedName name="sgbvrfsbh" hidden="1">{#N/A,#N/A,TRUE,"preg4";#N/A,#N/A,TRUE,"bazpr99"}</definedName>
    <definedName name="sheetname">#REF!</definedName>
    <definedName name="Soobra_aj__skladirawe_i_vrski">#REF!</definedName>
    <definedName name="SRtab">#REF!</definedName>
    <definedName name="ss" localSheetId="1"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hidden="1">{#N/A,#N/A,TRUE,"preg4";#N/A,#N/A,TRUE,"bazpr2001"}</definedName>
    <definedName name="SSpogrupi">#REF!</definedName>
    <definedName name="sss">[60]CGSum!#REF!</definedName>
    <definedName name="START">#REF!</definedName>
    <definedName name="stav">[61]look!$A$1:$B$324</definedName>
    <definedName name="STFQTAB">#REF!</definedName>
    <definedName name="STOP">#REF!</definedName>
    <definedName name="SUM">[62]BoP!$E$313:$BE$365</definedName>
    <definedName name="svgf" localSheetId="1" hidden="1">{#N/A,#N/A,TRUE,"preg4";#N/A,#N/A,TRUE,"bazpr99"}</definedName>
    <definedName name="svgf" hidden="1">{#N/A,#N/A,TRUE,"preg4";#N/A,#N/A,TRUE,"bazpr99"}</definedName>
    <definedName name="t">#REF!</definedName>
    <definedName name="t2q">#REF!</definedName>
    <definedName name="Tab1A">'[63]finan 99'!$A$1:$S$64</definedName>
    <definedName name="Tab1B">'[63]finan 99'!$A$68:$S$163</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hidden="1">{#N/A,#N/A,TRUE,"preg4";#N/A,#N/A,TRUE,"bazpr99"}</definedName>
    <definedName name="TABINT">#N/A</definedName>
    <definedName name="table">#REF!</definedName>
    <definedName name="Table__47">[66]RED47!$A$1:$I$53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localSheetId="1" hidden="1">{#N/A,#N/A,TRUE,"preg4";#N/A,#N/A,TRUE,"bazpr99"}</definedName>
    <definedName name="tbgfthr" hidden="1">{#N/A,#N/A,TRUE,"preg4";#N/A,#N/A,TRUE,"bazpr99"}</definedName>
    <definedName name="tblChecks">[39]ErrCheck!$A$3:$E$5</definedName>
    <definedName name="tblLinks">[39]Links!$A$4:$F$33</definedName>
    <definedName name="Template_Table">#REF!</definedName>
    <definedName name="teo" localSheetId="1" hidden="1">{#N/A,#N/A,TRUE,"preg4";#N/A,#N/A,TRUE,"bazpr2001"}</definedName>
    <definedName name="teo">{#N/A,#N/A,TRUE,"preg4";#N/A,#N/A,TRUE,"bazpr2001"}</definedName>
    <definedName name="test" localSheetId="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scheduled_payment+extra_payment</definedName>
    <definedName name="Trade">#REF!</definedName>
    <definedName name="TRADE3">[18]Trade!#REF!</definedName>
    <definedName name="transveri11" localSheetId="2">#REF!</definedName>
    <definedName name="transveri11">#REF!</definedName>
    <definedName name="TRANSVERI111" localSheetId="1">[67]BAZA!#REF!</definedName>
    <definedName name="TRANSVERI111" localSheetId="2">[68]BAZA!#REF!</definedName>
    <definedName name="TRANSVERI111">[68]BAZA!#REF!</definedName>
    <definedName name="trd" localSheetId="1" hidden="1">{#N/A,#N/A,TRUE,"preg4";#N/A,#N/A,TRUE,"bazpr2001"}</definedName>
    <definedName name="trd">{#N/A,#N/A,TRUE,"preg4";#N/A,#N/A,TRUE,"bazpr2001"}</definedName>
    <definedName name="treu" localSheetId="1" hidden="1">{#N/A,#N/A,TRUE,"preg4";#N/A,#N/A,TRUE,"bazpr2001"}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 localSheetId="2">#REF!</definedName>
    <definedName name="UVOZ">#REF!</definedName>
    <definedName name="UVOZ_DORABOTKI_99_TRBR" localSheetId="1">#REF!</definedName>
    <definedName name="UVOZ_DORABOTKI_99_TRBR" localSheetId="2">#REF!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1">#REF!</definedName>
    <definedName name="UVOZ2000_10" localSheetId="2">#REF!</definedName>
    <definedName name="UVOZ2000_10" localSheetId="5">#REF!</definedName>
    <definedName name="UVOZ2000_10" localSheetId="6">#REF!</definedName>
    <definedName name="UVOZ2000_10" localSheetId="7">#REF!</definedName>
    <definedName name="UVOZ2000_10">#REF!</definedName>
    <definedName name="UVOZ2000_10_27" localSheetId="1">#REF!</definedName>
    <definedName name="UVOZ2000_10_27" localSheetId="2">#REF!</definedName>
    <definedName name="UVOZ2000_10_27" localSheetId="5">#REF!</definedName>
    <definedName name="UVOZ2000_10_27" localSheetId="6">#REF!</definedName>
    <definedName name="UVOZ2000_10_27" localSheetId="7">#REF!</definedName>
    <definedName name="UVOZ2000_10_27">#REF!</definedName>
    <definedName name="UVOZ2000_11" localSheetId="2">#REF!</definedName>
    <definedName name="UVOZ2000_11">#REF!</definedName>
    <definedName name="uvoz2000_12" localSheetId="2">#REF!</definedName>
    <definedName name="uvoz2000_12">#REF!</definedName>
    <definedName name="UVOZ2000_27" localSheetId="1">#REF!</definedName>
    <definedName name="UVOZ2000_27" localSheetId="2">#REF!</definedName>
    <definedName name="UVOZ2000_27" localSheetId="5">#REF!</definedName>
    <definedName name="UVOZ2000_27" localSheetId="6">#REF!</definedName>
    <definedName name="UVOZ2000_27" localSheetId="7">#REF!</definedName>
    <definedName name="UVOZ2000_27">#REF!</definedName>
    <definedName name="UVOZ2001_27" localSheetId="1">#REF!</definedName>
    <definedName name="UVOZ2001_27" localSheetId="2">#REF!</definedName>
    <definedName name="UVOZ2001_27" localSheetId="5">#REF!</definedName>
    <definedName name="UVOZ2001_27" localSheetId="6">#REF!</definedName>
    <definedName name="UVOZ2001_27" localSheetId="7">#REF!</definedName>
    <definedName name="UVOZ2001_27">#REF!</definedName>
    <definedName name="UVOZ2002_27" localSheetId="1">#REF!</definedName>
    <definedName name="UVOZ2002_27" localSheetId="2">#REF!</definedName>
    <definedName name="UVOZ2002_27" localSheetId="5">#REF!</definedName>
    <definedName name="UVOZ2002_27" localSheetId="6">#REF!</definedName>
    <definedName name="UVOZ2002_27" localSheetId="7">#REF!</definedName>
    <definedName name="UVOZ2002_27">#REF!</definedName>
    <definedName name="UVOZ2003_27" localSheetId="1">#REF!</definedName>
    <definedName name="UVOZ2003_27" localSheetId="2">#REF!</definedName>
    <definedName name="UVOZ2003_27" localSheetId="5">#REF!</definedName>
    <definedName name="UVOZ2003_27" localSheetId="6">#REF!</definedName>
    <definedName name="UVOZ2003_27" localSheetId="7">#REF!</definedName>
    <definedName name="UVOZ2003_27">#REF!</definedName>
    <definedName name="UVOZ98_10_27" localSheetId="2">[69]BAZA!#REF!</definedName>
    <definedName name="UVOZ98_10_27">[69]BAZA!#REF!</definedName>
    <definedName name="UVOZ99_10_27" localSheetId="2">#REF!</definedName>
    <definedName name="UVOZ99_10_27">#REF!</definedName>
    <definedName name="Values_Entered">IF(Loan_Amount*Interest_Rate*Loan_Years*Loan_Start&gt;0,1,0)</definedName>
    <definedName name="vbvbE">'[22]PRIVATE DEBT-PROJECTION'!#REF!</definedName>
    <definedName name="vnhjikjcd" localSheetId="1" hidden="1">{#N/A,#N/A,TRUE,"preg4";#N/A,#N/A,TRUE,"bazpr2000"}</definedName>
    <definedName name="vnhjikjcd">{#N/A,#N/A,TRUE,"preg4";#N/A,#N/A,TRUE,"bazpr2000"}</definedName>
    <definedName name="VTITLES">#REF!</definedName>
    <definedName name="vtre" localSheetId="1" hidden="1">{#N/A,#N/A,TRUE,"preg4";#N/A,#N/A,TRUE,"bazpr2001"}</definedName>
    <definedName name="vtre">{#N/A,#N/A,TRUE,"preg4";#N/A,#N/A,TRUE,"bazpr2001"}</definedName>
    <definedName name="w" localSheetId="1" hidden="1">{#N/A,#N/A,FALSE,"PUBLEXP"}</definedName>
    <definedName name="w">#REF!</definedName>
    <definedName name="wage_govt_sector">#REF!</definedName>
    <definedName name="wdxsdsf" localSheetId="1" hidden="1">{#N/A,#N/A,TRUE,"preg4";#N/A,#N/A,TRUE,"bazpr2000"}</definedName>
    <definedName name="wdxsdsf">{#N/A,#N/A,TRUE,"preg4";#N/A,#N/A,TRUE,"bazpr2000"}</definedName>
    <definedName name="WEO">#REF!</definedName>
    <definedName name="wfr" localSheetId="1"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hidden="1">{#N/A,#N/A,TRUE,"preg4";#N/A,#N/A,TRUE,"bazpr99"}</definedName>
    <definedName name="WIN">#REF!</definedName>
    <definedName name="WPCP33_D">'[25]WEO Q5'!$E$67:$AH$67</definedName>
    <definedName name="WPCP33pch">'[25]WEO Q5'!$E$68:$AH$68</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hidden="1">{#N/A,#N/A,FALSE,"BANKS"}</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1" localSheetId="1" hidden="1">{#N/A,#N/A,FALSE,"BOP"}</definedName>
    <definedName name="wrn.bop.1" hidden="1">{#N/A,#N/A,FALSE,"BOP"}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credit.1" localSheetId="1" hidden="1">{#N/A,#N/A,FALSE,"CREDIT"}</definedName>
    <definedName name="wrn.credit.1" hidden="1">{#N/A,#N/A,FALSE,"CREDIT"}</definedName>
    <definedName name="wrn.DEBTSVC." localSheetId="1" hidden="1">{#N/A,#N/A,FALSE,"DEBTSVC"}</definedName>
    <definedName name="wrn.DEBTSVC." hidden="1">{#N/A,#N/A,FALSE,"DEBTSVC"}</definedName>
    <definedName name="wrn.debtsvc1" localSheetId="1" hidden="1">{#N/A,#N/A,FALSE,"DEBTSVC"}</definedName>
    <definedName name="wrn.debtsvc1"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hidden="1">{#N/A,#N/A,FALSE,"GDP_ORIGIN";#N/A,#N/A,FALSE,"EMP_POP"}</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S." localSheetId="1" hidden="1">{#N/A,#N/A,FALSE,"MS"}</definedName>
    <definedName name="wrn.MS." hidden="1">{#N/A,#N/A,FALSE,"MS"}</definedName>
    <definedName name="wrn.mterm." localSheetId="1"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atio._.to._.GNP." localSheetId="1" hidden="1">{#N/A,#N/A,FALSE,"Prog"}</definedName>
    <definedName name="wrn.Ratio._.to._.GNP." hidden="1">{#N/A,#N/A,FALSE,"Prog"}</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rn1.pazar." localSheetId="1"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hidden="1">{#N/A,#N/A,TRUE,"preg4";#N/A,#N/A,TRUE,"bazpr99"}</definedName>
    <definedName name="x" hidden="1">[70]Exports!#REF!</definedName>
    <definedName name="xcvewv" localSheetId="1" hidden="1">{#N/A,#N/A,TRUE,"preg4";#N/A,#N/A,TRUE,"bazpr99"}</definedName>
    <definedName name="xcvewv" hidden="1">{#N/A,#N/A,TRUE,"preg4";#N/A,#N/A,TRUE,"bazpr99"}</definedName>
    <definedName name="XGS">#REF!</definedName>
    <definedName name="xmjat" localSheetId="1" hidden="1">{#N/A,#N/A,TRUE,"preg4";#N/A,#N/A,TRUE,"bazpr2001"}</definedName>
    <definedName name="xmjat" hidden="1">{#N/A,#N/A,TRUE,"preg4";#N/A,#N/A,TRUE,"bazpr2001"}</definedName>
    <definedName name="xvdxzs" localSheetId="1" hidden="1">{#N/A,#N/A,TRUE,"preg4";#N/A,#N/A,TRUE,"bazpr2000"}</definedName>
    <definedName name="xvdxzs" hidden="1">{#N/A,#N/A,TRUE,"preg4";#N/A,#N/A,TRUE,"bazpr2000"}</definedName>
    <definedName name="xx" localSheetId="1" hidden="1">{#N/A,#N/A,TRUE,"preg4";#N/A,#N/A,TRUE,"bazpr99"}</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localSheetId="1" hidden="1">{#N/A,#N/A,FALSE,"CB";#N/A,#N/A,FALSE,"CMB";#N/A,#N/A,FALSE,"NBFI"}</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hidden="1">{"DEPOSITS",#N/A,FALSE,"COMML_MON";"LOANS",#N/A,FALSE,"COMML_MON"}</definedName>
    <definedName name="z" localSheetId="1"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hidden="1">{#N/A,#N/A,TRUE,"preg4";#N/A,#N/A,TRUE,"bazpr99"}</definedName>
    <definedName name="zadolzenost" localSheetId="1" hidden="1">{#N/A,#N/A,TRUE,"preg4";#N/A,#N/A,TRUE,"bazpr2001"}</definedName>
    <definedName name="zadolzenost">{#N/A,#N/A,TRUE,"preg4";#N/A,#N/A,TRUE,"bazpr2001"}</definedName>
    <definedName name="zbir">#REF!</definedName>
    <definedName name="Zemjodelstvo">#REF!</definedName>
    <definedName name="zkouska" hidden="1">#REF!</definedName>
    <definedName name="zxddv" localSheetId="1" hidden="1">{#N/A,#N/A,TRUE,"preg4";#N/A,#N/A,TRUE,"bazpr2001"}</definedName>
    <definedName name="zxddv" hidden="1">{#N/A,#N/A,TRUE,"preg4";#N/A,#N/A,TRUE,"bazpr2001"}</definedName>
    <definedName name="zz" localSheetId="1"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hidden="1">{#N/A,#N/A,TRUE,"preg4";#N/A,#N/A,TRUE,"bazpr2000"}</definedName>
    <definedName name="zzz" localSheetId="1" hidden="1">{"TBILLS_ALL",#N/A,FALSE,"FITB_all"}</definedName>
    <definedName name="zzz" hidden="1">{"TBILLS_ALL",#N/A,FALSE,"FITB_all"}</definedName>
    <definedName name="zzzz" localSheetId="1"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hidden="1">{#N/A,#N/A,TRUE,"preg4";#N/A,#N/A,TRUE,"bazpr99"}</definedName>
    <definedName name="а">#REF!</definedName>
    <definedName name="в" localSheetId="1" hidden="1">{"Main Economic Indicators",#N/A,FALSE,"C"}</definedName>
    <definedName name="в" hidden="1">{"Main Economic Indicators",#N/A,FALSE,"C"}</definedName>
    <definedName name="готовински" localSheetId="2">#REF!</definedName>
    <definedName name="готовински">#REF!</definedName>
    <definedName name="готовински1" localSheetId="2">#REF!</definedName>
    <definedName name="готовински1">#REF!</definedName>
    <definedName name="с">[71]salda_10_06_ime!$A$1:$I$124</definedName>
    <definedName name="уво">#REF!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 i="25" l="1"/>
  <c r="Y10" i="25"/>
  <c r="X10" i="25"/>
  <c r="W10" i="25"/>
  <c r="V10" i="25"/>
  <c r="V28" i="23"/>
  <c r="U28" i="23"/>
  <c r="T28" i="23"/>
  <c r="S28" i="23"/>
  <c r="R28" i="23"/>
  <c r="Q28" i="23"/>
  <c r="P28" i="23"/>
  <c r="O28" i="23"/>
  <c r="N28" i="23"/>
  <c r="M28" i="23"/>
  <c r="L28" i="23"/>
  <c r="K28" i="23"/>
  <c r="J28" i="23"/>
  <c r="I28" i="23"/>
  <c r="H28" i="23"/>
  <c r="G28" i="23"/>
  <c r="F28" i="23"/>
  <c r="E28" i="23"/>
  <c r="D28" i="23"/>
  <c r="C28" i="23"/>
  <c r="V17" i="23"/>
  <c r="U17" i="23"/>
  <c r="T17" i="23"/>
  <c r="S17" i="23"/>
  <c r="R17" i="23"/>
  <c r="Q17" i="23"/>
  <c r="P17" i="23"/>
  <c r="O17" i="23"/>
  <c r="N17" i="23"/>
  <c r="M17" i="23"/>
  <c r="L17" i="23"/>
  <c r="K17" i="23"/>
  <c r="J17" i="23"/>
  <c r="I17" i="23"/>
  <c r="H17" i="23"/>
  <c r="G17" i="23"/>
  <c r="F17" i="23"/>
  <c r="E17" i="23"/>
  <c r="D17" i="23"/>
  <c r="C17" i="23"/>
  <c r="V30" i="22"/>
  <c r="V31" i="22" s="1"/>
  <c r="U30" i="22"/>
  <c r="T30" i="22"/>
  <c r="S30" i="22"/>
  <c r="S31" i="22" s="1"/>
  <c r="R30" i="22"/>
  <c r="R31" i="22" s="1"/>
  <c r="Q30" i="22"/>
  <c r="Q31" i="22" s="1"/>
  <c r="P30" i="22"/>
  <c r="P31" i="22" s="1"/>
  <c r="O30" i="22"/>
  <c r="O31" i="22" s="1"/>
  <c r="N30" i="22"/>
  <c r="N31" i="22" s="1"/>
  <c r="M30" i="22"/>
  <c r="M31" i="22" s="1"/>
  <c r="L30" i="22"/>
  <c r="K30" i="22"/>
  <c r="K31" i="22" s="1"/>
  <c r="J30" i="22"/>
  <c r="I30" i="22"/>
  <c r="I31" i="22" s="1"/>
  <c r="H30" i="22"/>
  <c r="H31" i="22" s="1"/>
  <c r="G30" i="22"/>
  <c r="G31" i="22" s="1"/>
  <c r="F30" i="22"/>
  <c r="F31" i="22" s="1"/>
  <c r="E30" i="22"/>
  <c r="E31" i="22" s="1"/>
  <c r="D30" i="22"/>
  <c r="D31" i="22" s="1"/>
  <c r="C30" i="22"/>
  <c r="C31" i="22" s="1"/>
  <c r="S26" i="22"/>
  <c r="R26" i="22"/>
  <c r="Q26" i="22"/>
  <c r="P26" i="22"/>
  <c r="O26" i="22"/>
  <c r="N26" i="22"/>
  <c r="M26" i="22"/>
  <c r="K26" i="22"/>
  <c r="I26" i="22"/>
  <c r="H26" i="22"/>
  <c r="G26" i="22"/>
  <c r="F26" i="22"/>
  <c r="E26" i="22"/>
  <c r="D26" i="22"/>
  <c r="C26" i="22"/>
  <c r="V22" i="22"/>
  <c r="V26" i="22" s="1"/>
  <c r="U22" i="22"/>
  <c r="U26" i="22" s="1"/>
  <c r="T22" i="22"/>
  <c r="T26" i="22" s="1"/>
  <c r="L22" i="22"/>
  <c r="L26" i="22" s="1"/>
  <c r="K22" i="22"/>
  <c r="J22" i="22"/>
  <c r="J26" i="22" s="1"/>
  <c r="S19" i="22"/>
  <c r="R19" i="22"/>
  <c r="Q19" i="22"/>
  <c r="P19" i="22"/>
  <c r="O19" i="22"/>
  <c r="N19" i="22"/>
  <c r="M19" i="22"/>
  <c r="K19" i="22"/>
  <c r="I19" i="22"/>
  <c r="H19" i="22"/>
  <c r="G19" i="22"/>
  <c r="F19" i="22"/>
  <c r="E19" i="22"/>
  <c r="D19" i="22"/>
  <c r="C19" i="22"/>
  <c r="V15" i="22"/>
  <c r="U15" i="22"/>
  <c r="U19" i="22" s="1"/>
  <c r="T15" i="22"/>
  <c r="L15" i="22"/>
  <c r="K15" i="22"/>
  <c r="J15" i="22"/>
  <c r="V8" i="22"/>
  <c r="V19" i="22" s="1"/>
  <c r="U8" i="22"/>
  <c r="T8" i="22"/>
  <c r="T19" i="22" s="1"/>
  <c r="L8" i="22"/>
  <c r="L19" i="22" s="1"/>
  <c r="K8" i="22"/>
  <c r="J8" i="22"/>
  <c r="J19" i="22" s="1"/>
  <c r="V17" i="21"/>
  <c r="U17" i="21"/>
  <c r="T17" i="21"/>
  <c r="S17" i="21"/>
  <c r="R17" i="21"/>
  <c r="Q17" i="21"/>
  <c r="P17" i="21"/>
  <c r="O17" i="21"/>
  <c r="N17" i="21"/>
  <c r="M17" i="21"/>
  <c r="L17" i="21"/>
  <c r="K17" i="21"/>
  <c r="J17" i="21"/>
  <c r="I17" i="21"/>
  <c r="H17" i="21"/>
  <c r="G17" i="21"/>
  <c r="F17" i="21"/>
  <c r="E17" i="21"/>
  <c r="D17" i="21"/>
  <c r="C17" i="21"/>
  <c r="V14" i="21"/>
  <c r="V16" i="21" s="1"/>
  <c r="U14" i="21"/>
  <c r="U16" i="21" s="1"/>
  <c r="T14" i="21"/>
  <c r="T16" i="21" s="1"/>
  <c r="S14" i="21"/>
  <c r="S16" i="21" s="1"/>
  <c r="R14" i="21"/>
  <c r="R16" i="21" s="1"/>
  <c r="Q14" i="21"/>
  <c r="Q16" i="21" s="1"/>
  <c r="P14" i="21"/>
  <c r="P16" i="21" s="1"/>
  <c r="O14" i="21"/>
  <c r="O16" i="21" s="1"/>
  <c r="N14" i="21"/>
  <c r="N16" i="21" s="1"/>
  <c r="M14" i="21"/>
  <c r="M16" i="21" s="1"/>
  <c r="L14" i="21"/>
  <c r="L16" i="21" s="1"/>
  <c r="K14" i="21"/>
  <c r="K16" i="21" s="1"/>
  <c r="J14" i="21"/>
  <c r="J16" i="21" s="1"/>
  <c r="I14" i="21"/>
  <c r="I16" i="21" s="1"/>
  <c r="H14" i="21"/>
  <c r="H16" i="21" s="1"/>
  <c r="G14" i="21"/>
  <c r="G16" i="21" s="1"/>
  <c r="F14" i="21"/>
  <c r="F16" i="21" s="1"/>
  <c r="E14" i="21"/>
  <c r="E16" i="21" s="1"/>
  <c r="D14" i="21"/>
  <c r="D16" i="21" s="1"/>
  <c r="C14" i="21"/>
  <c r="C16" i="21" s="1"/>
  <c r="V24" i="20"/>
  <c r="U24" i="20"/>
  <c r="T24" i="20"/>
  <c r="S24" i="20"/>
  <c r="R24" i="20"/>
  <c r="Q24" i="20"/>
  <c r="P24" i="20"/>
  <c r="O24" i="20"/>
  <c r="N24" i="20"/>
  <c r="M24" i="20"/>
  <c r="L24" i="20"/>
  <c r="K24" i="20"/>
  <c r="J24" i="20"/>
  <c r="I24" i="20"/>
  <c r="H24" i="20"/>
  <c r="G24" i="20"/>
  <c r="F24" i="20"/>
  <c r="E24" i="20"/>
  <c r="D24" i="20"/>
  <c r="C24" i="20"/>
  <c r="V12" i="20"/>
  <c r="V21" i="20" s="1"/>
  <c r="V25" i="20" s="1"/>
  <c r="V26" i="20" s="1"/>
  <c r="U12" i="20"/>
  <c r="U21" i="20" s="1"/>
  <c r="T12" i="20"/>
  <c r="T21" i="20" s="1"/>
  <c r="S12" i="20"/>
  <c r="S21" i="20" s="1"/>
  <c r="R12" i="20"/>
  <c r="R21" i="20" s="1"/>
  <c r="R25" i="20" s="1"/>
  <c r="R26" i="20" s="1"/>
  <c r="Q12" i="20"/>
  <c r="Q21" i="20" s="1"/>
  <c r="P12" i="20"/>
  <c r="P21" i="20" s="1"/>
  <c r="O12" i="20"/>
  <c r="O21" i="20" s="1"/>
  <c r="N12" i="20"/>
  <c r="N21" i="20" s="1"/>
  <c r="N25" i="20" s="1"/>
  <c r="N26" i="20" s="1"/>
  <c r="M12" i="20"/>
  <c r="M21" i="20" s="1"/>
  <c r="L12" i="20"/>
  <c r="L21" i="20" s="1"/>
  <c r="K12" i="20"/>
  <c r="K21" i="20" s="1"/>
  <c r="J12" i="20"/>
  <c r="J21" i="20" s="1"/>
  <c r="J25" i="20" s="1"/>
  <c r="J26" i="20" s="1"/>
  <c r="I12" i="20"/>
  <c r="I21" i="20" s="1"/>
  <c r="H12" i="20"/>
  <c r="H21" i="20" s="1"/>
  <c r="G12" i="20"/>
  <c r="G21" i="20" s="1"/>
  <c r="F12" i="20"/>
  <c r="F21" i="20" s="1"/>
  <c r="F25" i="20" s="1"/>
  <c r="F26" i="20" s="1"/>
  <c r="E12" i="20"/>
  <c r="E21" i="20" s="1"/>
  <c r="D12" i="20"/>
  <c r="D21" i="20" s="1"/>
  <c r="C12" i="20"/>
  <c r="C21" i="20" s="1"/>
  <c r="V7" i="20"/>
  <c r="U7" i="20"/>
  <c r="T7" i="20"/>
  <c r="S7" i="20"/>
  <c r="R7" i="20"/>
  <c r="Q7" i="20"/>
  <c r="P7" i="20"/>
  <c r="O7" i="20"/>
  <c r="N7" i="20"/>
  <c r="M7" i="20"/>
  <c r="L7" i="20"/>
  <c r="K7" i="20"/>
  <c r="J7" i="20"/>
  <c r="I7" i="20"/>
  <c r="H7" i="20"/>
  <c r="G7" i="20"/>
  <c r="F7" i="20"/>
  <c r="E7" i="20"/>
  <c r="D7" i="20"/>
  <c r="C7" i="20"/>
  <c r="L29" i="19"/>
  <c r="K29" i="19"/>
  <c r="J29" i="19"/>
  <c r="L28" i="19"/>
  <c r="K28" i="19"/>
  <c r="J28" i="19"/>
  <c r="L27" i="19"/>
  <c r="K27" i="19"/>
  <c r="J27" i="19"/>
  <c r="L26" i="19"/>
  <c r="K26" i="19"/>
  <c r="J26" i="19"/>
  <c r="I26" i="19"/>
  <c r="L18" i="19"/>
  <c r="K18" i="19"/>
  <c r="J18" i="19"/>
  <c r="L17" i="19"/>
  <c r="K17" i="19"/>
  <c r="J17" i="19"/>
  <c r="L15" i="19"/>
  <c r="K15" i="19"/>
  <c r="J15" i="19"/>
  <c r="L14" i="19"/>
  <c r="K14" i="19"/>
  <c r="J14" i="19"/>
  <c r="L12" i="19"/>
  <c r="K12" i="19"/>
  <c r="J12" i="19"/>
  <c r="L11" i="19"/>
  <c r="K11" i="19"/>
  <c r="J11" i="19"/>
  <c r="L9" i="19"/>
  <c r="K9" i="19"/>
  <c r="J9" i="19"/>
  <c r="I9" i="19"/>
  <c r="H9" i="19"/>
  <c r="G9" i="19"/>
  <c r="F9" i="19"/>
  <c r="E9" i="19"/>
  <c r="D9" i="19"/>
  <c r="J31" i="22" l="1"/>
  <c r="L31" i="22"/>
  <c r="T31" i="22"/>
  <c r="U31" i="22"/>
  <c r="K22" i="21"/>
  <c r="D22" i="21"/>
  <c r="H22" i="21"/>
  <c r="L22" i="21"/>
  <c r="P22" i="21"/>
  <c r="T22" i="21"/>
  <c r="G22" i="21"/>
  <c r="S22" i="21"/>
  <c r="E22" i="21"/>
  <c r="I22" i="21"/>
  <c r="M22" i="21"/>
  <c r="Q22" i="21"/>
  <c r="U22" i="21"/>
  <c r="C22" i="21"/>
  <c r="O22" i="21"/>
  <c r="F22" i="21"/>
  <c r="J22" i="21"/>
  <c r="N22" i="21"/>
  <c r="R22" i="21"/>
  <c r="V22" i="21"/>
  <c r="G25" i="20"/>
  <c r="G26" i="20" s="1"/>
  <c r="K25" i="20"/>
  <c r="K26" i="20" s="1"/>
  <c r="O25" i="20"/>
  <c r="O26" i="20" s="1"/>
  <c r="S25" i="20"/>
  <c r="S26" i="20" s="1"/>
  <c r="D25" i="20"/>
  <c r="D26" i="20" s="1"/>
  <c r="H25" i="20"/>
  <c r="H26" i="20" s="1"/>
  <c r="L25" i="20"/>
  <c r="L26" i="20" s="1"/>
  <c r="P25" i="20"/>
  <c r="P26" i="20" s="1"/>
  <c r="T25" i="20"/>
  <c r="T26" i="20" s="1"/>
  <c r="E25" i="20"/>
  <c r="E26" i="20" s="1"/>
  <c r="I25" i="20"/>
  <c r="I26" i="20" s="1"/>
  <c r="Q25" i="20"/>
  <c r="Q26" i="20" s="1"/>
  <c r="U25" i="20"/>
  <c r="U26" i="20" s="1"/>
  <c r="Q51" i="12" l="1"/>
  <c r="Q52" i="12"/>
  <c r="Q53" i="12"/>
  <c r="Q54" i="12"/>
  <c r="Q55" i="12"/>
  <c r="Q50" i="12"/>
  <c r="Q44" i="12"/>
  <c r="Q45" i="12"/>
  <c r="Q46" i="12"/>
  <c r="Q47" i="12"/>
  <c r="Q48" i="12"/>
  <c r="Q49" i="12"/>
  <c r="Q43" i="12"/>
  <c r="I48" i="12"/>
  <c r="H48" i="12"/>
  <c r="K65" i="13" l="1"/>
  <c r="K63" i="13"/>
  <c r="J56" i="13" l="1"/>
  <c r="K56" i="13"/>
  <c r="K53" i="13"/>
  <c r="J63" i="13" l="1"/>
  <c r="J65" i="13"/>
  <c r="J53" i="13"/>
  <c r="J13" i="9" l="1"/>
  <c r="H13" i="9"/>
  <c r="F13" i="9"/>
  <c r="E13" i="9"/>
  <c r="J12" i="9"/>
  <c r="H12" i="9"/>
  <c r="F12" i="9"/>
  <c r="E12" i="9"/>
  <c r="J11" i="9"/>
  <c r="H11" i="9"/>
  <c r="F11" i="9"/>
  <c r="E11" i="9"/>
  <c r="J10" i="9"/>
  <c r="H10" i="9"/>
  <c r="F10" i="9"/>
  <c r="E10" i="9"/>
  <c r="J9" i="9"/>
  <c r="H9" i="9"/>
  <c r="F9" i="9"/>
  <c r="E9" i="9"/>
  <c r="J8" i="9"/>
  <c r="H8" i="9"/>
  <c r="F8" i="9"/>
  <c r="E8" i="9"/>
  <c r="J7" i="9"/>
  <c r="H7" i="9"/>
  <c r="F7" i="9"/>
  <c r="E7" i="9"/>
  <c r="K13" i="3"/>
  <c r="H13" i="3"/>
  <c r="L13" i="3" s="1"/>
  <c r="F13" i="3"/>
  <c r="E13" i="3"/>
  <c r="K12" i="3"/>
  <c r="H12" i="3"/>
  <c r="J12" i="3" s="1"/>
  <c r="F12" i="3"/>
  <c r="E12" i="3"/>
  <c r="K11" i="3"/>
  <c r="H11" i="3"/>
  <c r="L11" i="3" s="1"/>
  <c r="F11" i="3"/>
  <c r="E11" i="3"/>
  <c r="K10" i="3"/>
  <c r="H10" i="3"/>
  <c r="J10" i="3" s="1"/>
  <c r="F10" i="3"/>
  <c r="E10" i="3"/>
  <c r="K9" i="3"/>
  <c r="H9" i="3"/>
  <c r="L9" i="3" s="1"/>
  <c r="F9" i="3"/>
  <c r="E9" i="3"/>
  <c r="K8" i="3"/>
  <c r="H8" i="3"/>
  <c r="J8" i="3" s="1"/>
  <c r="F8" i="3"/>
  <c r="E8" i="3"/>
  <c r="K7" i="3"/>
  <c r="H7" i="3"/>
  <c r="L7" i="3" s="1"/>
  <c r="F7" i="3"/>
  <c r="E7" i="3"/>
  <c r="L13" i="2"/>
  <c r="K13" i="2"/>
  <c r="H13" i="2"/>
  <c r="J13" i="2" s="1"/>
  <c r="F13" i="2"/>
  <c r="E13" i="2"/>
  <c r="K12" i="2"/>
  <c r="J12" i="2"/>
  <c r="H12" i="2"/>
  <c r="L12" i="2" s="1"/>
  <c r="F12" i="2"/>
  <c r="E12" i="2"/>
  <c r="L11" i="2"/>
  <c r="K11" i="2"/>
  <c r="H11" i="2"/>
  <c r="J11" i="2" s="1"/>
  <c r="F11" i="2"/>
  <c r="E11" i="2"/>
  <c r="K10" i="2"/>
  <c r="J10" i="2"/>
  <c r="H10" i="2"/>
  <c r="L10" i="2" s="1"/>
  <c r="F10" i="2"/>
  <c r="E10" i="2"/>
  <c r="L9" i="2"/>
  <c r="K9" i="2"/>
  <c r="H9" i="2"/>
  <c r="J9" i="2" s="1"/>
  <c r="F9" i="2"/>
  <c r="E9" i="2"/>
  <c r="K8" i="2"/>
  <c r="J8" i="2"/>
  <c r="H8" i="2"/>
  <c r="L8" i="2" s="1"/>
  <c r="F8" i="2"/>
  <c r="E8" i="2"/>
  <c r="L7" i="2"/>
  <c r="K7" i="2"/>
  <c r="H7" i="2"/>
  <c r="J7" i="2" s="1"/>
  <c r="F7" i="2"/>
  <c r="E7" i="2"/>
  <c r="J7" i="3" l="1"/>
  <c r="L8" i="3"/>
  <c r="J9" i="3"/>
  <c r="L10" i="3"/>
  <c r="J11" i="3"/>
  <c r="L12" i="3"/>
  <c r="J13" i="3"/>
  <c r="I53" i="13" l="1"/>
  <c r="I56" i="13" s="1"/>
  <c r="J19" i="13"/>
  <c r="G19" i="13"/>
  <c r="O55" i="12"/>
  <c r="P54" i="12"/>
  <c r="P53" i="12"/>
  <c r="P52" i="12"/>
  <c r="P51" i="12"/>
  <c r="P50" i="12"/>
  <c r="P55" i="12" s="1"/>
  <c r="O49" i="12"/>
  <c r="P48" i="12"/>
  <c r="G48" i="12"/>
  <c r="P47" i="12"/>
  <c r="P46" i="12"/>
  <c r="P45" i="12"/>
  <c r="P44" i="12"/>
  <c r="P43" i="12"/>
  <c r="P49" i="12" s="1"/>
  <c r="P36" i="12"/>
  <c r="O36" i="12"/>
  <c r="P31" i="12"/>
  <c r="O31" i="12"/>
  <c r="P19" i="12"/>
  <c r="P13" i="12"/>
</calcChain>
</file>

<file path=xl/sharedStrings.xml><?xml version="1.0" encoding="utf-8"?>
<sst xmlns="http://schemas.openxmlformats.org/spreadsheetml/2006/main" count="1269" uniqueCount="757">
  <si>
    <t>Додадена вредност на одделните дејности на корпоративниот сектор, по постојани цени од 2005 година</t>
  </si>
  <si>
    <t xml:space="preserve">Дејности  </t>
  </si>
  <si>
    <t>Износ на додадената вредност (во милиони денари)</t>
  </si>
  <si>
    <t>Структура на додадената вредност (во %)</t>
  </si>
  <si>
    <t>Годишна апсолутна промена на додадената вредност (во милиони денари)</t>
  </si>
  <si>
    <t>Годишна стапка на промена на додадената вредност (во %)</t>
  </si>
  <si>
    <t>Придонес во годишната промена на додадената вредност (во %)</t>
  </si>
  <si>
    <t>Земјоделство, шумарство и рибарство</t>
  </si>
  <si>
    <t>Индустрија</t>
  </si>
  <si>
    <t>Градежништво</t>
  </si>
  <si>
    <t>Трговија на големо и мало, транспорт, складирање и угостителство</t>
  </si>
  <si>
    <t>Информации и комуникации</t>
  </si>
  <si>
    <t>Дејности во врска со недвижен имот, стручни, научни, технички, административни и помошни услужни дејности</t>
  </si>
  <si>
    <t>Вкупен корпоративен сектор</t>
  </si>
  <si>
    <t xml:space="preserve">Додадена вредност на одделните дејности на корпоративниот сектор, по тековни цени </t>
  </si>
  <si>
    <t>Показатели за продуктивноста во корпоративниот сектор и по одделни дејности</t>
  </si>
  <si>
    <t>Додадена вредност (по тековни цени од 2005 година) по  вработен (просек, во илјади денари)</t>
  </si>
  <si>
    <t>Годишна стапка на промена на додадената вредност по вработен (во %)</t>
  </si>
  <si>
    <t>Трошоци за труд по единица производ (Unit labour costs)</t>
  </si>
  <si>
    <t>Годишна стапка на промена на трошоците за труд по единица производ (во %)</t>
  </si>
  <si>
    <t>Показатели за работењето на корпоративниот сектор и за одделните дејности</t>
  </si>
  <si>
    <t>ВИДОВИ ПОКАЗАТЕЛИ</t>
  </si>
  <si>
    <t>Трговија, транспорт, складирање и угостителство</t>
  </si>
  <si>
    <t>Дејности во врска со недвижен имот; стручни, научни и технички дејности; административни и помошни услужни дејности</t>
  </si>
  <si>
    <t xml:space="preserve">Број на субјекти </t>
  </si>
  <si>
    <t>Распределба на вкупните средства</t>
  </si>
  <si>
    <t>Вкупни средства / БДП</t>
  </si>
  <si>
    <t>Показатели за задолженоста</t>
  </si>
  <si>
    <t>Показател за вкупната задолженост</t>
  </si>
  <si>
    <t>Показател долг/капитал и резерви (пати)</t>
  </si>
  <si>
    <t>Показател за долгорочната задолженост</t>
  </si>
  <si>
    <t>Показател за левериџ - средства/капитал (пати)</t>
  </si>
  <si>
    <t>Каматоносен долг/ капитал и резерви (пати)</t>
  </si>
  <si>
    <t>Долгорочен каматоносен долг / Вкупен ангажиран капитал</t>
  </si>
  <si>
    <t>Показател за покриеност на расходите за финансирање со добивката од редовни активности</t>
  </si>
  <si>
    <t>Показател за покриеност на расходите за камата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</si>
  <si>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</si>
  <si>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</si>
  <si>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</si>
  <si>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</si>
  <si>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</si>
  <si>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</si>
  <si>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Обрт на вкупни средства (пати)</t>
  </si>
  <si>
    <t>Обрт на фиксни средства (пати)</t>
  </si>
  <si>
    <t>Обрт на залихите (пати)</t>
  </si>
  <si>
    <t>Обрт на побарувања (пати)</t>
  </si>
  <si>
    <t>Обрт на тековните побарувања (пати)</t>
  </si>
  <si>
    <t>Обрт на нето работниот капитал (пати)</t>
  </si>
  <si>
    <t>Обрт на капиталот и резервите (пати)</t>
  </si>
  <si>
    <t>Денови на врзување на залихите (апроксимација)</t>
  </si>
  <si>
    <t xml:space="preserve">Денови на наплата на побарувањата </t>
  </si>
  <si>
    <t>Денови на наплата на тековните побарувањата</t>
  </si>
  <si>
    <t>Денови на исплата на краткорочните обврски (апроксимација)</t>
  </si>
  <si>
    <t>Покриеност на оперативните нетековни средства со долгорочни извори на финансирање</t>
  </si>
  <si>
    <t xml:space="preserve"> Оперативни нетековни средства/Вкупна актива</t>
  </si>
  <si>
    <t>Показатели за профитабилноста</t>
  </si>
  <si>
    <t>Поврат на вкупните средства</t>
  </si>
  <si>
    <t>Поврат на сопствениот капитал</t>
  </si>
  <si>
    <t>Нето профитна маргина</t>
  </si>
  <si>
    <t>Поврат на просечниот ангажиран капитал</t>
  </si>
  <si>
    <t>Оперативна добивка/Вкупни средства</t>
  </si>
  <si>
    <t>Оперативна профитна маргина</t>
  </si>
  <si>
    <t>Приходи од редовната дејност по вработен, во милиони денари (показател за продуктивноста)</t>
  </si>
  <si>
    <t>Нето-добивка по оданочување по вработен, во милиони денари (показател за продуктивноста)</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</si>
  <si>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</si>
  <si>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</si>
  <si>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</si>
  <si>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</si>
  <si>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</si>
  <si>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 долг/капитал (пати)</t>
  </si>
  <si>
    <t>Поврат на  вкупните средства</t>
  </si>
  <si>
    <t>Поврат на просечниот ангажираниот капитал</t>
  </si>
  <si>
    <t>Показатели за работењето на правните лица, според остварениот финансиски резултат</t>
  </si>
  <si>
    <t>Правни лица кои оствариле добивка во соодветната година</t>
  </si>
  <si>
    <t>Правни лица кои оствариле загуба во соодветната година</t>
  </si>
  <si>
    <t>Број на субјекти</t>
  </si>
  <si>
    <t>Показатели за работењето на лицата од корпоративниот сектор, кон коишто домашните банки имаат кредитна изложеност</t>
  </si>
  <si>
    <t>Субјекти кон кои домашните банки имаат кредитна изложеност</t>
  </si>
  <si>
    <t>Субјекти кон кои домашните банки немаат кредитна изложеност</t>
  </si>
  <si>
    <t>Задолженост на корпоративниот сектор кон домашниот банкарски систем</t>
  </si>
  <si>
    <t>Износ на задолженост кон домашните банки (во милиони денари)</t>
  </si>
  <si>
    <t>Структура на задолженоста кон домашните банки (во %)</t>
  </si>
  <si>
    <t>Апсолутна промена на задолженоста кон домашните банки (во милиони денари)</t>
  </si>
  <si>
    <t>Релативна промена на задолженоста кон домашните банки (во %)</t>
  </si>
  <si>
    <t>Дејности во врска со недвижен имот, стручни, научни, технички административни и помошни услужни дејности</t>
  </si>
  <si>
    <t>ВКУПНО</t>
  </si>
  <si>
    <t>Задолженост на корпоративниот сектор кон домашните банки - валутна структура и структура по тип на каматни стапки</t>
  </si>
  <si>
    <t>Денарска</t>
  </si>
  <si>
    <t>Долг со валутна компонента</t>
  </si>
  <si>
    <t>Фиксна каматна стапка</t>
  </si>
  <si>
    <t>Променлива (варијабилна) каматна стапка</t>
  </si>
  <si>
    <t>Прилагодлива каматна стапка</t>
  </si>
  <si>
    <t>Анекс бр. 10</t>
  </si>
  <si>
    <t>Анекс бр. 9</t>
  </si>
  <si>
    <t>Анекс бр. 8</t>
  </si>
  <si>
    <t>Анекс бр. 7</t>
  </si>
  <si>
    <t>Анекс бр. 6</t>
  </si>
  <si>
    <t>Анекс бр. 5</t>
  </si>
  <si>
    <t>Анекс бр. 4</t>
  </si>
  <si>
    <t>Анекс бр. 3</t>
  </si>
  <si>
    <t>Анекс бр. 2</t>
  </si>
  <si>
    <t>Валутна структура на задолженоста кон домашните банки (во %)</t>
  </si>
  <si>
    <t>Структура на задолженоста кон домашните банки по тип на каматни стапки (во %)</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</si>
  <si>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</si>
  <si>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</si>
  <si>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</si>
  <si>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</si>
  <si>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за вкупна задолженост</t>
  </si>
  <si>
    <t>(Вкупни средства - главнина и резерви) / вкупни средства</t>
  </si>
  <si>
    <t>Показател долг/капитал</t>
  </si>
  <si>
    <t>(Вкупна средства - главнина и резерви) / вкупна главнина и резерви</t>
  </si>
  <si>
    <t>Показател за долгорочна задолженост</t>
  </si>
  <si>
    <t>(Долгорочни резервирања за ризици и трошоци + Долгорочни обврски) / (Долгорочни резервирања за ризици и трошоци + Долгорочни обврски + Главнина и резерви)</t>
  </si>
  <si>
    <t>Показател средства/капитал</t>
  </si>
  <si>
    <t>Средства / Главнина и резерви</t>
  </si>
  <si>
    <t>Каматоносен долг/капитал (пати)</t>
  </si>
  <si>
    <t>(Обврски по основ на кредити, вклучително и кредити од поврзани лица + Останати финансиски обврски + Долгорочни резервирања за бенефити за вработените) / (Главнина и резерви)</t>
  </si>
  <si>
    <t>(Долгорочни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Главнина и резерви)</t>
  </si>
  <si>
    <t>Показател за покриеност на расходите за финансирање</t>
  </si>
  <si>
    <t>ЕБИТ (Добивка од деловни активности) / финансиски расходи</t>
  </si>
  <si>
    <t>Показател за покриеност на каматните расходи</t>
  </si>
  <si>
    <t>ЕБИТ (Добивка од деловни активности) / расходи за камата</t>
  </si>
  <si>
    <t>ЕБИТ (Добивка од деловни активности)</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</si>
  <si>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</si>
  <si>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</si>
  <si>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</si>
  <si>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</si>
  <si>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</si>
  <si>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</si>
  <si>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Парична ликвидност</t>
  </si>
  <si>
    <t xml:space="preserve">(Краткорочни финансиски средства + Парични средства и парични еквиваленти) /  (краткорочни обврски + ПВР) </t>
  </si>
  <si>
    <t>Нето работен капитал</t>
  </si>
  <si>
    <t xml:space="preserve">Тековни средства - краткорочни обврски - ПВР </t>
  </si>
  <si>
    <t>ЕФИКАСНОСТ ВО КОРИСТЕЊЕТО НА СРЕДСТВАТА</t>
  </si>
  <si>
    <t>Денови на врзување на побарувањата</t>
  </si>
  <si>
    <t>365 / обрт на побарувања</t>
  </si>
  <si>
    <t>Денови на врзување на тековните побарувањата</t>
  </si>
  <si>
    <t>366 / обрт на тековните побарувања</t>
  </si>
  <si>
    <t>Денови на врзување на залихите</t>
  </si>
  <si>
    <t>365 / обрт на залихите</t>
  </si>
  <si>
    <t>Денови на исплата на краткорочните обрврски</t>
  </si>
  <si>
    <t>Кракоторочни обврски (просек од последните две години)*365 / расходи од работењето без ефектот на депрецијацијата, амортизацијата и вредносното усогласување на средствата</t>
  </si>
  <si>
    <t>Обрт на вкупни средства</t>
  </si>
  <si>
    <t>Приходи од работењето / просек на вкупна актива од последните два периода</t>
  </si>
  <si>
    <t>Обрт на залихите</t>
  </si>
  <si>
    <t>Приходи од работењето / просечни залихи од последните два периода</t>
  </si>
  <si>
    <t>Обрт на побарувања</t>
  </si>
  <si>
    <t>Приходи од работењето / просечни долгорочни и краткорочни побарувања од последните два периода</t>
  </si>
  <si>
    <t>Обрт на тековните побарувања</t>
  </si>
  <si>
    <t>Приходи од работењето / просечни краткорочни побарувања од последните два периода</t>
  </si>
  <si>
    <t>Обрт на фиксни средства</t>
  </si>
  <si>
    <t>Приходи од работењето / просек на (вложувања во недвижности + материјални средства) за последните два периода</t>
  </si>
  <si>
    <t>Обрт на нето работниот капитал</t>
  </si>
  <si>
    <t>Приходи од работењето / Нето работен капитал</t>
  </si>
  <si>
    <t>Обрт на капиталот и резервите</t>
  </si>
  <si>
    <t>Приходи од работењето / просечни капитал и резерви од последните два периода</t>
  </si>
  <si>
    <t>(Главнина и резерви + долгорочни резервирања за ризици + долгочни обврски) / (Нематеријални средства + материјални средства + вложувања во недвижности)</t>
  </si>
  <si>
    <t>Оперативни нетековни средства / Вкупна актива</t>
  </si>
  <si>
    <t>(Нематеријални средства + материјални средства + вложувања во недвижности) / вкупна актива</t>
  </si>
  <si>
    <t>ПРОФИТАБИЛНОСТ</t>
  </si>
  <si>
    <t>Поврат на вкупните средства - РОА</t>
  </si>
  <si>
    <t xml:space="preserve">Нето добивка (загуба) /  вкупна актива </t>
  </si>
  <si>
    <t>Поврат на капиталот и резервите - РОАЕ</t>
  </si>
  <si>
    <t xml:space="preserve">Нето добивка (загуба) /  капитал и резерви </t>
  </si>
  <si>
    <t>Нето профитна маржа</t>
  </si>
  <si>
    <t>(Нето добивка за деловната година - нето загуба за деловната година) / приходи од работењето</t>
  </si>
  <si>
    <t>Поврат на просечниот ангажираниот капитал - РОЦЕ</t>
  </si>
  <si>
    <t>ЕБИТ / просек од (главнина и резерви + Долгорочни резервирања за ризици + долгорочни обврски) од последните два периода</t>
  </si>
  <si>
    <t>Оперативна добивка / Вкупна актива</t>
  </si>
  <si>
    <t>ЕБИТ / вкупна актива</t>
  </si>
  <si>
    <t>Оперативна профитна маржа</t>
  </si>
  <si>
    <t>ЕБИТ / приходи од работењето</t>
  </si>
  <si>
    <t>Приходи од редовната дејност по вработен / Број на вработени (податокот за бројот на вработени е добиен од соопштенијата на ДЗС)</t>
  </si>
  <si>
    <t>Нето добивка по оданочување / Број на вработени (податокот за бројот на вработени е добиен од соопштенијата на ДЗС)</t>
  </si>
  <si>
    <t xml:space="preserve">Анекс бр. 1 </t>
  </si>
  <si>
    <t>2020</t>
  </si>
  <si>
    <t>2021</t>
  </si>
  <si>
    <t>Анекс бр. 12</t>
  </si>
  <si>
    <t>Биланс на состојба на штедилниците</t>
  </si>
  <si>
    <t>Опис</t>
  </si>
  <si>
    <t>Износ во милиони денари</t>
  </si>
  <si>
    <t>Структура во %</t>
  </si>
  <si>
    <t>Готовина, сметки и депозити кај банки и задолжителна резерва кај НБРМ</t>
  </si>
  <si>
    <t>Портфолио вложувања во хартии од вредност</t>
  </si>
  <si>
    <t>Кредити на домаќинства</t>
  </si>
  <si>
    <t>Кредити на нефинансиски друштва</t>
  </si>
  <si>
    <t>Фиксни средства</t>
  </si>
  <si>
    <t>Останата актива</t>
  </si>
  <si>
    <t>ВКУПНА АКТИВА</t>
  </si>
  <si>
    <t xml:space="preserve">Обврски по кредити </t>
  </si>
  <si>
    <t>Депозити од домаќинства</t>
  </si>
  <si>
    <t>Останати обврски</t>
  </si>
  <si>
    <t>Капитал и резерви</t>
  </si>
  <si>
    <t>Добивка во тековна година</t>
  </si>
  <si>
    <t>ВКУПНА ПАСИВА</t>
  </si>
  <si>
    <t>Биланс на состојба на друштвата за лизинг</t>
  </si>
  <si>
    <t>Побарувања врз основа на финансиски лизинг</t>
  </si>
  <si>
    <t>Материјални средства</t>
  </si>
  <si>
    <t>Дадени заеми и кредити</t>
  </si>
  <si>
    <t>Депозити</t>
  </si>
  <si>
    <t>Обврски по кредити и заеми</t>
  </si>
  <si>
    <t>Резервирања</t>
  </si>
  <si>
    <t>Биланс на состојба на финансиските друштва</t>
  </si>
  <si>
    <t xml:space="preserve">Парични средства </t>
  </si>
  <si>
    <t>Побарувања врз основа на одобрени кредити</t>
  </si>
  <si>
    <t>Побарувања врз основа на факторинг</t>
  </si>
  <si>
    <t>Побарувања врз основа на издадени кредитни картички</t>
  </si>
  <si>
    <t>Вкупна актива</t>
  </si>
  <si>
    <t>Долгорочни обврски по заеми и кредити од домашни банки</t>
  </si>
  <si>
    <t>Краткорочни обврски по заеми и кредити</t>
  </si>
  <si>
    <t>Останати краткорочни обврски</t>
  </si>
  <si>
    <t>Останата пасива</t>
  </si>
  <si>
    <t>Вкупна пасива</t>
  </si>
  <si>
    <t>Анекс бр. 11</t>
  </si>
  <si>
    <t>Анекс бр. 13</t>
  </si>
  <si>
    <t>Агрегиран биланс на успех на штедилниците</t>
  </si>
  <si>
    <t>во милиони денари</t>
  </si>
  <si>
    <t>ОПИС</t>
  </si>
  <si>
    <t>Приходи од камати</t>
  </si>
  <si>
    <t>Расходи за камати</t>
  </si>
  <si>
    <t>Нето приходи од провизии и надоместоци</t>
  </si>
  <si>
    <t>Нето приходи од курсни разлики</t>
  </si>
  <si>
    <t>Останати приходи од дејноста</t>
  </si>
  <si>
    <t xml:space="preserve">Загуби поради оштетување - исправка на вредноста на финансиските средства </t>
  </si>
  <si>
    <t>Загуби поради оштетување на нефинансиските средства</t>
  </si>
  <si>
    <t>Трошоци за вработените</t>
  </si>
  <si>
    <t xml:space="preserve">Амортизација </t>
  </si>
  <si>
    <t>Останати расходи од дејноста</t>
  </si>
  <si>
    <t>Данок на добивка</t>
  </si>
  <si>
    <t>НЕТО ДОБИВКА/ЗАГУБА</t>
  </si>
  <si>
    <t>Агрегиран биланс на успех на друштвата за лизинг</t>
  </si>
  <si>
    <t>НЕТО ПРИХОДИ ОД КАМАТИ</t>
  </si>
  <si>
    <t>Приходи од оперативен лизинг</t>
  </si>
  <si>
    <t>Приходи од други активности</t>
  </si>
  <si>
    <t>Останати приходи од тековното работење</t>
  </si>
  <si>
    <t>Вонредни приходи</t>
  </si>
  <si>
    <t>ПРИХОДИ ОД ТЕКОВНОТО РАБОТЕЊЕ</t>
  </si>
  <si>
    <t>Нето исправка на вредноста на кредити и аванси</t>
  </si>
  <si>
    <t>Расходи од тековното работење</t>
  </si>
  <si>
    <t>Расходи од други активности</t>
  </si>
  <si>
    <t>Вонредни расходи</t>
  </si>
  <si>
    <t>ДОБИВКА ОД ТЕКОВНОТО РАБОТЕЊЕ</t>
  </si>
  <si>
    <t>Агрегиран биланс на успех на финансиските друштва</t>
  </si>
  <si>
    <t>2016</t>
  </si>
  <si>
    <t>2017</t>
  </si>
  <si>
    <t>2018</t>
  </si>
  <si>
    <t>2019</t>
  </si>
  <si>
    <t>Приходи од провизии и надоместоци</t>
  </si>
  <si>
    <t>Расходи за провизии и надоместоци</t>
  </si>
  <si>
    <t>Амортизација на нематеријални средства и материјални средства</t>
  </si>
  <si>
    <t>Исправка на вредност на нематеријални средства и материјални средства</t>
  </si>
  <si>
    <t>Исправка на вредност, посебна резерва и резервирања</t>
  </si>
  <si>
    <t>Анекс бр. 14</t>
  </si>
  <si>
    <t>Показатели за кредитниот ризик на штедилниците</t>
  </si>
  <si>
    <t>Нефункционални кредити / вкупни кредити на нефинансиски субјекти</t>
  </si>
  <si>
    <t>Просечно ниво на ризичност на кредитна изложеност кон финансиски и нефинансиски субјекти</t>
  </si>
  <si>
    <t>Учество на кредитната изложеност класифицирана во „В“, „Г“ и „Д“ во вкупната кредитна изложеност кон финансиски и нефинансискиот сектор</t>
  </si>
  <si>
    <t>Покриеност на нефункционалните кредити со исправка на вредност и посебна резерва само за нефункционални кредити</t>
  </si>
  <si>
    <t>Покриеност на нефункционалните кредити со вкупна исправка на вредност и посебна резерва</t>
  </si>
  <si>
    <t>Анекс бр. 15</t>
  </si>
  <si>
    <t>Број и вредност на раскинати договори за лизинг</t>
  </si>
  <si>
    <t>Правни лица</t>
  </si>
  <si>
    <t>Физички лица</t>
  </si>
  <si>
    <t>Вредност на раскинати договори за лизинг (во милиони денари)</t>
  </si>
  <si>
    <t>Број на раскинати договори за лизинг</t>
  </si>
  <si>
    <t>Вредност на активни договори за лизинг, според оригиналната рочност</t>
  </si>
  <si>
    <t>Датум</t>
  </si>
  <si>
    <t>Правни лица (во милиони денари)</t>
  </si>
  <si>
    <t>Физички лица (во милиони денари)</t>
  </si>
  <si>
    <t>До 1 година</t>
  </si>
  <si>
    <t>Од 1 до 5 години</t>
  </si>
  <si>
    <t>Од 5 до 10 години</t>
  </si>
  <si>
    <t>Анекс бр. 16</t>
  </si>
  <si>
    <t>Број и вредност на активните договори на финансиските друштва, според типот на клиент</t>
  </si>
  <si>
    <t>Вкупна вредност на активни договори (во милиони денари)</t>
  </si>
  <si>
    <t>Вкупен број на активни договори</t>
  </si>
  <si>
    <t>Број и вредност на активните договори на финансиските друштва, според валута</t>
  </si>
  <si>
    <t>Денари</t>
  </si>
  <si>
    <t>Денари со валутна клаузула</t>
  </si>
  <si>
    <t>Девизи</t>
  </si>
  <si>
    <t>Вредност на активни договори (во милиони денари)</t>
  </si>
  <si>
    <t>Број на активни договори</t>
  </si>
  <si>
    <t>Број и вредност на активните договори на финансиските друштва, според рочност</t>
  </si>
  <si>
    <t>Рок до 1 година</t>
  </si>
  <si>
    <t>Рок од 1 до 3 години</t>
  </si>
  <si>
    <t>Рок над 3 година</t>
  </si>
  <si>
    <t>Број и вредност на активните договори, според вид на активност</t>
  </si>
  <si>
    <t>Одобрени кредити</t>
  </si>
  <si>
    <t>Факторинг (преземени побарувања)</t>
  </si>
  <si>
    <t>Издадени кредитни картички</t>
  </si>
  <si>
    <t>Издадени гаранции</t>
  </si>
  <si>
    <t>Опис на позицијата</t>
  </si>
  <si>
    <t>Вкупно, неживот 31.12.2021</t>
  </si>
  <si>
    <t>Вкупно, живот 31.12.2021</t>
  </si>
  <si>
    <t>ВКУПНО                         (неживот+живот) 31.12.2021</t>
  </si>
  <si>
    <t>АКТИВА</t>
  </si>
  <si>
    <t xml:space="preserve">A. НЕМАТЕРИЈАЛНИ СРЕДСТВА </t>
  </si>
  <si>
    <t>1. Гудвил</t>
  </si>
  <si>
    <t>2. Останати нематеријални средства</t>
  </si>
  <si>
    <t xml:space="preserve">Б. ВЛОЖУВАЊА </t>
  </si>
  <si>
    <t xml:space="preserve">I. ЗЕМЈИШТЕ, ГРАДЕЖНИ ОБЈЕКТИ И ОСТАНАТИ МАТЕРИЈАЛНИ СРЕДСТВА </t>
  </si>
  <si>
    <t xml:space="preserve">1. Земјиште и градежни објекти кои служат за вршење на дејноста </t>
  </si>
  <si>
    <t>1.1 Земјиште</t>
  </si>
  <si>
    <t>1.2 Градежни објекти</t>
  </si>
  <si>
    <t xml:space="preserve">2. Земјиште, градежни објекти и останати средства кои не служат за вршење на дејноста </t>
  </si>
  <si>
    <t>2.1 Земјиште</t>
  </si>
  <si>
    <t>2.2  Градежни објекти</t>
  </si>
  <si>
    <t>2.3 Останати материјални средства</t>
  </si>
  <si>
    <t>II.ФИНАНСИСКИ ВЛОЖУВАЊА ВО ДРУШТВА ВО ГРУПА - ПОДРУЖНИЦИ, ПРИДРУЖЕНИ ДРУШТВА И ЗАЕДНИЧКИ КОНТРОЛИРАНИ ЕНТИТЕТИ</t>
  </si>
  <si>
    <t>1. Акции, удели и останати  сопственички инструменти од вредност во друштва во група - подружници</t>
  </si>
  <si>
    <t>2. Должнички хартии од вредност кои ги издале друштва во група - подружници и заеми на друштва во група - подружници</t>
  </si>
  <si>
    <t>3.  Акции, удели и останати сопственички инструменти во придружени друштва</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</si>
  <si>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</si>
  <si>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</si>
  <si>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</si>
  <si>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7. Вложувања во заеднички контролирани ентитети</t>
  </si>
  <si>
    <t xml:space="preserve">III. ОСТАНАТИ ФИНАНСИСКИ ВЛОЖУВАЊА  </t>
  </si>
  <si>
    <t>1. Финансиски вложувања кои се чуваат до достасување</t>
  </si>
  <si>
    <t>1.1 Должнички хартии од вредност со рок на достасување до една година</t>
  </si>
  <si>
    <t>1.2 Должнички хартии од вредност со рок на достасување над една година</t>
  </si>
  <si>
    <t xml:space="preserve">2. Финансиски вложувања расположливи за продажба </t>
  </si>
  <si>
    <t>2.1 Должнички хартии од вредност со рок на достасување до една година</t>
  </si>
  <si>
    <t>2.2 Должнички хартии од вредност со рок на достасување над една година</t>
  </si>
  <si>
    <t>2.3 Акции, удели и останати  сопственички инструменти</t>
  </si>
  <si>
    <t>2.4 Акции и удели во инвестициски фондови</t>
  </si>
  <si>
    <t xml:space="preserve">3. Финансиски вложувања за тргување </t>
  </si>
  <si>
    <t>3.1 Должнички хартии од вредност со рок на достасување до една година</t>
  </si>
  <si>
    <t>3.2 Должнички хартии од вредност со рок на достасување над една година</t>
  </si>
  <si>
    <t>3.3 Акции, удели и останати  сопственички инструменти</t>
  </si>
  <si>
    <t>3.4 Акции и удели во инвестициски фондови</t>
  </si>
  <si>
    <t xml:space="preserve">4. Депозити, заеми и останати пласмани </t>
  </si>
  <si>
    <t>4.1 Дадени депозити</t>
  </si>
  <si>
    <t>4.2 Заеми обезбедени со хипотека</t>
  </si>
  <si>
    <t>4.3 останати заеми</t>
  </si>
  <si>
    <t>4.4 Останати пласмани</t>
  </si>
  <si>
    <t>5. Деривативни финансиски инструменти</t>
  </si>
  <si>
    <t>IV. ДЕПОЗИТИ НА ДРУШТВА ЗА РЕОСИГУРУВАЊЕ КАЈ ЦЕДЕНТИ, ПО ОСНОВ НА ДОГОВОРИ ЗА РЕОСИГУРУВАЊЕ</t>
  </si>
  <si>
    <t xml:space="preserve">В. ДЕЛ ЗА СООСИГУРУВАЊЕ И РЕОСИГУРУВАЊЕ ВО БРУТО ТЕХНИЧКИТЕ РЕЗЕРВИ  </t>
  </si>
  <si>
    <t>1. Дел за соосигурување и реосигурување во бруто резервата за преносна премија</t>
  </si>
  <si>
    <t>2. Дел за соосигурување и реосигурување во бруто математичката резерва</t>
  </si>
  <si>
    <t>3. Дел за соосигурување и реосигурување во бруто резервите за штети</t>
  </si>
  <si>
    <t>4. Дел за соосигурување и реосигурување во бруто резервите за бонуси и попусти</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</si>
  <si>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</si>
  <si>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</si>
  <si>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</si>
  <si>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Г. ФИНАНСИСКИ ВЛОЖУВАЊА КАЈ КОИ ОСИГУРЕНИКОТ ГО ПРЕВЗЕМА ИНВЕСТИЦИСКИОТ РИЗИК (ДОГОВОРИ ЗА ОСИГУРУВАЊЕ)</t>
  </si>
  <si>
    <t xml:space="preserve">Д. ОДЛОЖЕНИ И ТЕКОВНИ ДАНОЧНИ СРЕДСТВА </t>
  </si>
  <si>
    <t>1. Одложени даночни средства</t>
  </si>
  <si>
    <t>2. Тековни даночни средства</t>
  </si>
  <si>
    <t xml:space="preserve">Ѓ. ПОБАРУВАЊА  </t>
  </si>
  <si>
    <t xml:space="preserve">I. ПОБАРУВАЊА ОД НЕПОСРЕДНИ РАБОТИ НА ОСИГУРУВАЊЕ </t>
  </si>
  <si>
    <t xml:space="preserve">1. Побарувања од осигуреници  </t>
  </si>
  <si>
    <t xml:space="preserve">2. Побарувања од посредници </t>
  </si>
  <si>
    <t>3. Останати побарувања од непосредни работи на осигурување</t>
  </si>
  <si>
    <t xml:space="preserve">II. ПОБАРУВАЊА ОД РАБОТИ НА СООСИГУРУВАЊЕ И РЕОСИГУРУВАЊЕ </t>
  </si>
  <si>
    <t xml:space="preserve">1. Побарувања по основ на премија за сооосигурување и реосигурување </t>
  </si>
  <si>
    <t xml:space="preserve">2. Побарувања по основ на учество во надомест на штети од соосигурување и реосигурување </t>
  </si>
  <si>
    <t>3. Останати побарувања од работи на соосигурување и реосигурување</t>
  </si>
  <si>
    <t xml:space="preserve">III. ОСТАНАТИ ПОБАРУВАЊА </t>
  </si>
  <si>
    <t>1. Останати побарувања од непосредни работи на осигурување</t>
  </si>
  <si>
    <t>2. Побарувања по основ на финансиски вложувања</t>
  </si>
  <si>
    <t>3. Останати побарувања</t>
  </si>
  <si>
    <t>IV. ПОБАРУВАЊА  ПО ОСНОВ НА ЗАПИШАН А НЕУПЛАТЕН КАПИТАЛ</t>
  </si>
  <si>
    <t xml:space="preserve">Е. ОСТАНАТИ СРЕДСТВА  </t>
  </si>
  <si>
    <t xml:space="preserve">I. МАТЕРИЈАЛНИ СРЕДСТВА КОИ СЛУЖАТ ЗА ВРШЕЊЕ НА ДЕЈНОСТА (ОСВЕН ЗЕМЈИШТЕ И ГРАДЕЖНИ ОБЈЕКТИ) </t>
  </si>
  <si>
    <t>1. Опрема</t>
  </si>
  <si>
    <t>2. Останати материјални средства</t>
  </si>
  <si>
    <t xml:space="preserve">II. ПАРИЧНИ СРЕДСТВА И ОСТАНАТИ ПАРИЧНИ ЕКВИВАЛЕНТИ </t>
  </si>
  <si>
    <t>1. Парични средства во банка</t>
  </si>
  <si>
    <t>2. Парични средства во благајна</t>
  </si>
  <si>
    <t>3. Издвоени парични средства за покривање на математичката резерва</t>
  </si>
  <si>
    <t>4. Останати парични средства и парични еквиваленти</t>
  </si>
  <si>
    <t>III. ЗАЛИХИ И СИТЕН ИНВЕНТАР</t>
  </si>
  <si>
    <t xml:space="preserve">Ж. АКТИВНИ ВРЕМЕНСКИ РАЗГРАНИЧУВАЊА  </t>
  </si>
  <si>
    <t>1. Претходно пресметани приходи по основ на камати и наемнини</t>
  </si>
  <si>
    <t>2. Одложени трошоци на стекнување</t>
  </si>
  <si>
    <t xml:space="preserve">3. Останати пресметани приходи и одложени трошоци </t>
  </si>
  <si>
    <t>З. НЕТЕКОВНИ СРЕДСТВА КОИ СЕ ЧУВААТ ЗА ПРОДАЖБА И ПРЕКИНАТО РАБОТЕЊЕ</t>
  </si>
  <si>
    <t xml:space="preserve">Ѕ. ВКУПНА АКТИВА  </t>
  </si>
  <si>
    <t>И. ВОН-БИЛАНСНА ЕВИДЕНЦИЈА - АКТИВА</t>
  </si>
  <si>
    <t>ПАСИВА</t>
  </si>
  <si>
    <t xml:space="preserve">А. КАПИТАЛ И РЕЗЕРВИ                                                                     </t>
  </si>
  <si>
    <t xml:space="preserve">I. ЗАПИШАН КАПИТАЛ </t>
  </si>
  <si>
    <t>1. Запишан капитал од обични акции</t>
  </si>
  <si>
    <t>2. Запишан капитал од приоритетни акции</t>
  </si>
  <si>
    <t>3. Запишан а неуплатен капитал</t>
  </si>
  <si>
    <t>II. ПРЕМИИ ЗА ЕМИТИРАНИ АКЦИИ</t>
  </si>
  <si>
    <t xml:space="preserve">III. РЕВАЛОРИЗАЦИОНА РЕЗЕРВА </t>
  </si>
  <si>
    <t>1. Материјални средства</t>
  </si>
  <si>
    <t>2. Финансиски вложувања</t>
  </si>
  <si>
    <t>3. Останати ревалоризациони резерви</t>
  </si>
  <si>
    <t xml:space="preserve">IV. РЕЗЕРВИ </t>
  </si>
  <si>
    <t>1. Законски резерви</t>
  </si>
  <si>
    <t>2. Статутарни резерви</t>
  </si>
  <si>
    <t>3. Резерви за сопствени акции</t>
  </si>
  <si>
    <t xml:space="preserve">4. Откупени сопствени акции </t>
  </si>
  <si>
    <t>5 Останати резерви</t>
  </si>
  <si>
    <t xml:space="preserve">V. НЕРАСПРЕДЕЛЕНА НЕТО ДОБИВКА </t>
  </si>
  <si>
    <t>VI. ПРЕНЕСЕНА ЗАГУБА</t>
  </si>
  <si>
    <t>VII. ДОБИВКА ЗА ТЕКОВНИОТ ПРЕСМЕТКОВЕН ПЕРИОД</t>
  </si>
  <si>
    <t>VIII.  ЗАГУБА ЗА ТЕКОВНИОТ ПРЕСМЕТКОВЕН ПЕРИОД</t>
  </si>
  <si>
    <t>Б. СУБОРДИНИРАНИ ОБВРСКИ</t>
  </si>
  <si>
    <t xml:space="preserve">В. БРУТО ТЕХНИЧКИ РЕЗЕРВИ  </t>
  </si>
  <si>
    <r>
      <t xml:space="preserve">I. </t>
    </r>
    <r>
      <rPr>
        <sz val="10"/>
        <rFont val="Tahoma"/>
        <family val="2"/>
      </rPr>
      <t>Бруто резерви за преносни премии</t>
    </r>
  </si>
  <si>
    <r>
      <t xml:space="preserve">II. </t>
    </r>
    <r>
      <rPr>
        <sz val="10"/>
        <rFont val="Tahoma"/>
        <family val="2"/>
      </rPr>
      <t>Бруто математичка резерва</t>
    </r>
  </si>
  <si>
    <r>
      <t>III.</t>
    </r>
    <r>
      <rPr>
        <sz val="10"/>
        <rFont val="Tahoma"/>
        <family val="2"/>
      </rPr>
      <t xml:space="preserve"> Бруто резерви за штети</t>
    </r>
  </si>
  <si>
    <r>
      <t>IV.</t>
    </r>
    <r>
      <rPr>
        <sz val="10"/>
        <rFont val="Tahoma"/>
        <family val="2"/>
      </rPr>
      <t xml:space="preserve"> Бруто резерви за бонуси и попусти</t>
    </r>
  </si>
  <si>
    <r>
      <t xml:space="preserve">V. </t>
    </r>
    <r>
      <rPr>
        <sz val="10"/>
        <rFont val="Tahoma"/>
        <family val="2"/>
      </rPr>
      <t>Бруто еквилизациона резерва</t>
    </r>
  </si>
  <si>
    <r>
      <t>VI.</t>
    </r>
    <r>
      <rPr>
        <sz val="10"/>
        <rFont val="Tahoma"/>
        <family val="2"/>
      </rPr>
      <t xml:space="preserve"> Бруто останати технички резерви</t>
    </r>
  </si>
  <si>
    <t>Г. БРУТО ТЕХНИЧКИ РЕЗЕРВИ ВО ОДНОС НА ДОГОВОРИ КАЈ КОИ ОСИГУРЕНИКОТ ГО ПРЕВЗЕМА ИНВЕСТИЦИСКИОТ РИЗИК</t>
  </si>
  <si>
    <t xml:space="preserve">Д. ОСТАНАТИ РЕЗЕРВИ </t>
  </si>
  <si>
    <t>1. Резерви за вработени</t>
  </si>
  <si>
    <t>2. Останати резерви</t>
  </si>
  <si>
    <t xml:space="preserve">Ѓ.ОДЛОЖЕНИ И ТЕКОВНИ ДАНОЧНИ ОБВРСКИ </t>
  </si>
  <si>
    <t>1. Одложени даночни обврски</t>
  </si>
  <si>
    <t>2. Тековни даночни обврски</t>
  </si>
  <si>
    <t>Е. ОБВРСКИ КОИ ПРОИЗЛЕГУВААТ ОД ДЕПОЗИТИ НА ДРУШТВА ЗА РЕОСИГУРУВАЊЕ КАЈ ЦЕДЕНТИ, ПО ОСНОВ НА ДОГОВОРИ ЗА РЕОСИГУРУВАЊЕ</t>
  </si>
  <si>
    <t xml:space="preserve">Ж. ОБВРСКИ  </t>
  </si>
  <si>
    <t xml:space="preserve">I. ОБВРСКИ ОД НЕПОСРЕДНИ РАБОТИ НА ОСИГУРУВАЊЕ </t>
  </si>
  <si>
    <t>1. Обврски спрема осигуреници</t>
  </si>
  <si>
    <t>2. Обврски спрема застапници и посредници</t>
  </si>
  <si>
    <t>3. Останати обврски од непосредни работи на осигурување</t>
  </si>
  <si>
    <t xml:space="preserve">II. ОБВРСКИ  ОД РАБОТИ НА СООСИГУРУВАЊЕ И РЕОСИГУРУВАЊЕ </t>
  </si>
  <si>
    <t>1. Обврски по основ на премија за соосигурување и реосигурување</t>
  </si>
  <si>
    <t>2. Обврски по основ на учество во надомест на штети</t>
  </si>
  <si>
    <t>3. Останати обврски од работи на соосигурување и реосигурување</t>
  </si>
  <si>
    <t xml:space="preserve">III. ОСТАНАТИ ОБВРСКИ </t>
  </si>
  <si>
    <t>1. Останати обврски од непосредни работи на осигурување</t>
  </si>
  <si>
    <t xml:space="preserve">2. Обврски по основ на финансиски вложувања </t>
  </si>
  <si>
    <t xml:space="preserve">3. Останати обврски </t>
  </si>
  <si>
    <t xml:space="preserve">З. ПАСИВНИ ВРЕМЕНСКИ РАЗГРАНИЧУВАЊА </t>
  </si>
  <si>
    <t>Ѕ. НЕТЕКОВНИ ОБВРСКИ  ВО ВРСКА СО НЕТЕКОВНИ СРЕДСТВА КОИ СЕ ЧУВААТ ЗА ПРОДАЖБА И ПРЕКИНАТИ РАБОТЕЊА</t>
  </si>
  <si>
    <t xml:space="preserve">И. ВКУПНА ПАСИВА </t>
  </si>
  <si>
    <t>Ј. ВОН-БИЛАНСНА ЕВИДЕНЦИЈА - ПАСИВА</t>
  </si>
  <si>
    <t>Опис на позиција</t>
  </si>
  <si>
    <t>Вкупно, неживот 
01.01.2021-31.12.2021</t>
  </si>
  <si>
    <t>Вкупно, живот 
01.01.2021-31.12.2021</t>
  </si>
  <si>
    <t>ВКУПНО                         (неживот+ живот) 
01.01.2021-31.12.2021</t>
  </si>
  <si>
    <t>A. ПРИХОДИ ОД РАБОТЕЊЕТО</t>
  </si>
  <si>
    <t>I. ЗАРАБОТЕНА ПРЕМИЈА (НЕТО ПРИХОДИ ОД ПРЕМИЈА)</t>
  </si>
  <si>
    <t>1. Бруто полисирана премија за осигурување</t>
  </si>
  <si>
    <t xml:space="preserve">2. Бруто полисирана премија за соосигурување </t>
  </si>
  <si>
    <t>3. Бруто полисирана премија за реосигурување/ретроцесија</t>
  </si>
  <si>
    <t xml:space="preserve">4. Бруто полисирана премија предадена во соосигурување </t>
  </si>
  <si>
    <t>5. Бруто полисирана премија предадена во реосигурување/ ретроцесија</t>
  </si>
  <si>
    <t xml:space="preserve">6. Промена во бруто резервата за преносна премија </t>
  </si>
  <si>
    <t xml:space="preserve">7. Промена во бруто резервата за преносна премија - дел за соосигурување </t>
  </si>
  <si>
    <t>8. Промена во бруто резервата за преносна премија - дел за реосигурување</t>
  </si>
  <si>
    <t xml:space="preserve">II. ПРИХОДИ ОД ВЛОЖУВАЊА </t>
  </si>
  <si>
    <t xml:space="preserve">1. Приходи од подружници, придружени друштва и заеднички контролирани ентитети </t>
  </si>
  <si>
    <t>2. Приходи од вложувања во земјиште и градежни објекти</t>
  </si>
  <si>
    <t>2.1 Приходи од наемнини</t>
  </si>
  <si>
    <t>2.2 Приходи од зголемување на вредноста на земјиште и градежни објекти</t>
  </si>
  <si>
    <t>2.3 Приходи од продажба на земјиште и градежни објекти</t>
  </si>
  <si>
    <t>3. Приходи од камати</t>
  </si>
  <si>
    <t>4. Позитивни курсни разлики</t>
  </si>
  <si>
    <t>5. Вредносно усогласување (нереализирани добивки, сведување на објективна вредност)</t>
  </si>
  <si>
    <t xml:space="preserve">6. Реализирани добивки од продажба на финансиски имот  - капитална добивка </t>
  </si>
  <si>
    <t>6.1 Финансиски вложувања расположливи за продажба</t>
  </si>
  <si>
    <t>6.2 Финансиски вложувања за тргување  (по објективна вредност)</t>
  </si>
  <si>
    <t>6.3 Останати финансиски вложувања</t>
  </si>
  <si>
    <t>7. Останати приходи од вложувања</t>
  </si>
  <si>
    <t>III. ПРИХОДИ ПО ОСНОВ НА ПРОВИЗИИ ОД РЕОСИГУРУВАЊЕ</t>
  </si>
  <si>
    <t>IV. ОСТАНАТИ ОСИГУРИТЕЛНО ТЕХНИЧКИ ПРИХОДИ, НАМАЛЕНИ ЗА РЕОСИГУРУВАЊЕ</t>
  </si>
  <si>
    <t>V. ОСТАНАТИ ПРИХОДИ</t>
  </si>
  <si>
    <t>Б. РАСХОДИ ОД РАБОТЕЊЕТО</t>
  </si>
  <si>
    <t>I. НАСТАНАТИ ШТЕТИ (НЕТО ТРОШОЦИ ЗА ШТЕТИ)</t>
  </si>
  <si>
    <t xml:space="preserve">1. Бруто исплатени штети </t>
  </si>
  <si>
    <t>2. Намалување за приходот од бруто реализирани регресни побарувања</t>
  </si>
  <si>
    <t xml:space="preserve">3. Бруто исплатени штети – дел за соосигурување  </t>
  </si>
  <si>
    <t>4. Бруто исплатени штети – дел за реосигурување/ретроцесија</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</si>
  <si>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</si>
  <si>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</si>
  <si>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</si>
  <si>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t>II. ПРОМЕНИ ВО ОСТАНАТИТЕ ТЕХНИЧКИ РЕЗЕРВИ, НЕТО ОД РЕОСИГУРУВАЊЕ</t>
  </si>
  <si>
    <t>1. Промени во математичката резерва, нето од реосигурување  (237-238)</t>
  </si>
  <si>
    <t xml:space="preserve">1.1 Промени во бруто математичката резерва </t>
  </si>
  <si>
    <t xml:space="preserve">1.2 Промени во бруто математичката резерва  - дел за соосигурување/реосигурување </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</si>
  <si>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</si>
  <si>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</si>
  <si>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</si>
  <si>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3. Промени во останатите технички резерви, нето од реосигурување (243-244)</t>
  </si>
  <si>
    <t>3.1 Промени во останатите бруто технички резерви</t>
  </si>
  <si>
    <t>3.2 Промени во останатите бруто технички резерви – дел за соосигурување и реосигурување</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</si>
  <si>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</si>
  <si>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 xml:space="preserve">1. Промени во бруто математичката резерва за осигурување на живот каде инвестициониот ризик е на товар на осигуреникот </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</si>
  <si>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</si>
  <si>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IV. ТРОШОЦИ ЗА БОНУСИ И  ПОПУСТИ, НЕТО ОД РЕОСИГУРУВАЊЕ</t>
  </si>
  <si>
    <t>1. Трошоци за бонуси (кои зависат од резултатот)</t>
  </si>
  <si>
    <t>2. Трошоци за попусти (кои не зависат од резултатот)</t>
  </si>
  <si>
    <t>V. НЕТО ТРОШОЦИ ЗА СПРОВЕДУВАЊЕ НА ОСИГУРУВАЊЕТО</t>
  </si>
  <si>
    <t>1. Трошоци за стекнување (253+254+255)</t>
  </si>
  <si>
    <t>1.1 Провизија</t>
  </si>
  <si>
    <t>1.2 Бруто плати за вработените во внатрешната продажна мрежа</t>
  </si>
  <si>
    <t>1.3 Останати трошоци за стекнување</t>
  </si>
  <si>
    <t>1.4 Промена во одложените трошоци за стекнување (+/-)</t>
  </si>
  <si>
    <t>2. Административни трошоци  (257+258+259+260)</t>
  </si>
  <si>
    <t>2.1 Амортизација на материјални средства кои служат за вршење на дејноста</t>
  </si>
  <si>
    <t>2.2 Трошоци за вработените</t>
  </si>
  <si>
    <t>2.2.1 Плати и надоместоци</t>
  </si>
  <si>
    <t>2.2.2 Трошоци за даноци на плати и надоместоци на плата</t>
  </si>
  <si>
    <t>2.2.3 Придонеси од задолжително социјално осигурување</t>
  </si>
  <si>
    <t>2.2.4 Трошоци за дополнително пензиско осигурување за вработени</t>
  </si>
  <si>
    <t>2.2.5 Останати трошоци за вработени</t>
  </si>
  <si>
    <t>2.3 Трошоци за услуги на физички лица кои не вршат дејност (договори за работа, авторски договори и други правни односи) заедно со сите давачки</t>
  </si>
  <si>
    <t>2.4 Останати административни трошоци</t>
  </si>
  <si>
    <t>2.4.1 Трошоци за услуги</t>
  </si>
  <si>
    <t>2.4.2 Материјални трошоци</t>
  </si>
  <si>
    <t>2.4.3 Трошоци за резервирање и останати трошоци од работењето</t>
  </si>
  <si>
    <t>VI. ТРОШОЦИ ОД ВЛОЖУВАЊА</t>
  </si>
  <si>
    <t>1. Амортизација и вредносно усогласување на материјални средства кои не служат за вршење на дејноста</t>
  </si>
  <si>
    <t>2. Трошоци за камати</t>
  </si>
  <si>
    <t>3. Негативни курсни разлики</t>
  </si>
  <si>
    <t>4. Вредносно усогласување (нереализирани загуби, сведување на објективна вредност)</t>
  </si>
  <si>
    <t>5. Реализирани загуби од продажба на финансиски имот  - капитална загуба (267+268+269)</t>
  </si>
  <si>
    <t>5.1 Финансиски вложувања расположливи за продажба</t>
  </si>
  <si>
    <t>5.2 Финансиски вложувања за тргување  (по објективна вредност)</t>
  </si>
  <si>
    <t>5.3 Останати финансиски вложувања</t>
  </si>
  <si>
    <t>6. Останати трошоци од вложувања</t>
  </si>
  <si>
    <t>VII. ОСТАНАТИ ОСИГУРИТЕЛНО ТЕХНИЧКИ ТРОШОЦИ, НАМАЛЕНИ ЗА РЕОСИГУРУВАЊЕ</t>
  </si>
  <si>
    <t>1. Трошоци за превентива</t>
  </si>
  <si>
    <t xml:space="preserve">2. Останати осигурително технички трошоци , намалени за реосигурување </t>
  </si>
  <si>
    <t xml:space="preserve">VIII. ВРЕДНОСНО УСОГЛАСУВАЊE НА ПОБАРУВАЊАТА ПО ОСНОВ НА ПРЕМИЈА </t>
  </si>
  <si>
    <t>IX. ОСТАНАТИ РАСХОДИ, ВКУЧУВАЈЌИ И ВРЕДНОСНИ УСОГЛАСУВАЊА</t>
  </si>
  <si>
    <t>X. ДОБИВКА ЗА ДЕЛОВНАТА ГОДИНА ПРЕД ОДДАНОЧУВАЊЕ</t>
  </si>
  <si>
    <t>XI. ЗАГУБА ЗА ДЕЛОВНАТА ГОДИНА ПРЕД ОДДАНОЧУВАЊЕ</t>
  </si>
  <si>
    <t xml:space="preserve">XII. ДАНОК НА ДОБИВКА ОДНОСНО ЗАГУБА </t>
  </si>
  <si>
    <t>XIII. ОДЛОЖЕН ДАНОК</t>
  </si>
  <si>
    <t>XIV. ДОБИВКА ЗА ДЕЛОВНАТА ГОДИНА ПО ОДДАНОЧУВАЊЕ</t>
  </si>
  <si>
    <t>XV. ЗАГУБА ЗА ДЕЛОВНАТА ГОДИНА ПО ОДДАНОЧУВАЊE</t>
  </si>
  <si>
    <t>Анекс бр. 17</t>
  </si>
  <si>
    <t>Показатели за членството во приватните пензиски фондови</t>
  </si>
  <si>
    <t>ПОДАТОЦИ</t>
  </si>
  <si>
    <t>Задолжителни приватни пензиски фондови</t>
  </si>
  <si>
    <t>2013</t>
  </si>
  <si>
    <t>2014</t>
  </si>
  <si>
    <t>2015</t>
  </si>
  <si>
    <t>Членови во задолжителните приватни пензиски фондови (број на лица)</t>
  </si>
  <si>
    <t>Просечна возраст на членовите во задолжителните приватни пензиски фондови, пресметка на Народната банка (во години)</t>
  </si>
  <si>
    <t>Годишна стапка на промена на членовите во задолжителните приватни пензиски фондови (во %)</t>
  </si>
  <si>
    <t>Активно население (број на лица)</t>
  </si>
  <si>
    <t>Годишна стапка на промена на активното население (во %)</t>
  </si>
  <si>
    <t>Покриеност на активното население со задолжителното капитално финансирано пензиско осигурување (во %)</t>
  </si>
  <si>
    <t>Работоспособно население (број на лица)</t>
  </si>
  <si>
    <t>Годишна стапка на промена на работспособното население (во %)</t>
  </si>
  <si>
    <t>Покриеност на работоспособното население со задолжителното капитално финансирано пензиско осигурување (во %)</t>
  </si>
  <si>
    <t>Вработени лица (број на лица)</t>
  </si>
  <si>
    <t>Годишна стапка на промена на вработените лица (во %)</t>
  </si>
  <si>
    <t>Покриеност на вработените лица со задолжителното капитално финансирано пензиско осигурување (во %)</t>
  </si>
  <si>
    <t>Нето-средства на задолжителните приватни пензиски фондови по поединечен член (во денари)</t>
  </si>
  <si>
    <t>Доброволни приватни пензиски фондови</t>
  </si>
  <si>
    <t>Членови во доброволните приватни пензиски фондови (број на лица)</t>
  </si>
  <si>
    <t>од кои, со индивидуална сметка</t>
  </si>
  <si>
    <t>од кои, со професионална сметка во пензиска шема</t>
  </si>
  <si>
    <t>Просечна возраст на членовите во доброволните приватни пензиски фондови, пресметка на Народната банка (во години)</t>
  </si>
  <si>
    <t>Годишна стапка на промена на членовите во доброволните приватни пензиски фондови (во %)</t>
  </si>
  <si>
    <t>Покриеност на активното население со доброволно капитално финансирано пензиско осигурување (во %)</t>
  </si>
  <si>
    <t>Покриеност на работоспособното население со доброволното капитално финансирано пензиско осигурување (во %)</t>
  </si>
  <si>
    <t xml:space="preserve">Покриеност на вработените лица со доброволно капитално финансирано пензиско осигурување (во %)  </t>
  </si>
  <si>
    <t>Нето-средства на доброволните приватни пензиски фондови по поединечен член (во денари)</t>
  </si>
  <si>
    <t>Анекс бр. 18</t>
  </si>
  <si>
    <t>Агрегиран биланс на состојба на приватните пензиски фондови, со структура на вложувањата по класи на средства</t>
  </si>
  <si>
    <t>во илјади денари</t>
  </si>
  <si>
    <t>Сопственички финансиски инструменти</t>
  </si>
  <si>
    <t>од кои, акции од домашни издавачи</t>
  </si>
  <si>
    <t>од кои, акции од странски издавачи</t>
  </si>
  <si>
    <t>од кои, странски инвестициски фондови што вложуваат во сопственички финансиски инструменти</t>
  </si>
  <si>
    <t>од кои, домашни инвестициски фондови што вложуваат во сопственички финансиски инструменти</t>
  </si>
  <si>
    <t>Должнички финансиски инструменти</t>
  </si>
  <si>
    <t>од кои, домашни државни хартии од вредност</t>
  </si>
  <si>
    <t>од кои, странски државни хартии од вредност</t>
  </si>
  <si>
    <t>од кои, корпоративни обврзници од домашни издавачи</t>
  </si>
  <si>
    <t>од кои, корпоративни обврзници од странски издавачи</t>
  </si>
  <si>
    <t>од кои, домaшни инвестициски фондови што вложуваат во инструменти на пазарот на пари</t>
  </si>
  <si>
    <t>од кои, странски инвестициски фондови што вложуваат во должнички инструменти</t>
  </si>
  <si>
    <t>од кои, депозити во домашни банки</t>
  </si>
  <si>
    <t>Парични средства и побарувања</t>
  </si>
  <si>
    <t>ВКУПНО СРЕДСТВА НА ПЕНЗИСКИТЕ ФОНДОВИ</t>
  </si>
  <si>
    <t>Обврски на пензиските фондови</t>
  </si>
  <si>
    <t>Нето-средства (капитал) на членовите</t>
  </si>
  <si>
    <t>ВКУПНО ОБВРСКИ И НЕТО-СРЕДСТВА НА ЧЛЕНОВИТЕ</t>
  </si>
  <si>
    <t>Годишна апсолутна промена на средствата на пензиските фондови</t>
  </si>
  <si>
    <t>Годишна стапка на промена на средствата на пензиските фондови (во %)</t>
  </si>
  <si>
    <t xml:space="preserve">Извор на податоци: статистички прегледи  за капитално финансираното приватно пензиско осигурување на МАПАС </t>
  </si>
  <si>
    <t>Анекс бр. 19</t>
  </si>
  <si>
    <t>Агрегиран биланс на успех и извештај за промена на средствата на приватните пензиски фондови</t>
  </si>
  <si>
    <t>Приходи од дивиденди</t>
  </si>
  <si>
    <t>Нето реализирана капитална добивка (загуба)</t>
  </si>
  <si>
    <t>Нето нереализирана капитална добивка (загуба)</t>
  </si>
  <si>
    <t>Нето курсни разлики од монетарни ставки и од финансиски инструменти (реализирани и нереализирани)</t>
  </si>
  <si>
    <t>Други приходи</t>
  </si>
  <si>
    <t xml:space="preserve">Оперативни трошоци на товар на фондовите </t>
  </si>
  <si>
    <t>НЕТО ДОБИВКА НА ПЕНЗИСКИТЕ ФОНДОВИ</t>
  </si>
  <si>
    <t>Ревалоризација на хартиите од вредност што се мерат по објективна вредност преку останата сеопфатна добивка (расположливи за продажба)</t>
  </si>
  <si>
    <t xml:space="preserve">Промена на нето средствата како резултат на инвестициската политика на фондовите </t>
  </si>
  <si>
    <t>Промена на нето средства како резултат на трансакции со сметководствени единици</t>
  </si>
  <si>
    <t>од што, поради приливи по основ на уплатени придонеси</t>
  </si>
  <si>
    <t>од што, поради приливи по основ на промена на членство</t>
  </si>
  <si>
    <t>од што, поради одливи по основ на исплати на пензии/пензиски надоместок</t>
  </si>
  <si>
    <t>од што, поради одливи по основ на промена на членство (по избор или со законски основ)</t>
  </si>
  <si>
    <t>ВКУПНА ПРОМЕНА НА НЕТО-СРЕДСТВАТА НА ПЕНЗИСКИТЕ ФОНДОВИ</t>
  </si>
  <si>
    <t>Извор на податоци: ревидираните финансиски извештаи на приватните пензиски фондови</t>
  </si>
  <si>
    <t>Анекс бр. 20</t>
  </si>
  <si>
    <t>Структурни карактеристики на вложувањата на приватните пензиски фондови</t>
  </si>
  <si>
    <t>акции од домашни издавачи</t>
  </si>
  <si>
    <t>акции од странски издавачи</t>
  </si>
  <si>
    <t>од кои, од земји членки на ЕУ</t>
  </si>
  <si>
    <t>од кои, од САД</t>
  </si>
  <si>
    <t>од кои, од други земји</t>
  </si>
  <si>
    <t>домашни државни обврзници</t>
  </si>
  <si>
    <t>корпоративни обврзници од домашни издавачи</t>
  </si>
  <si>
    <t>домашни инвестициски фондови</t>
  </si>
  <si>
    <t>странски инвестициски фондови</t>
  </si>
  <si>
    <t>од кои од други земји</t>
  </si>
  <si>
    <t>финансиски средства кои се мерат по објективна вредност преку билансот на успех (чувани за тргување)</t>
  </si>
  <si>
    <t>домашни државни записи</t>
  </si>
  <si>
    <t>странски државни обврзници</t>
  </si>
  <si>
    <t>финансиски средства кои се мерат по објективна вредност преку останата сеопфатна добивка (расположливи за продажба)</t>
  </si>
  <si>
    <t>краткорочни депозити во домашни банки</t>
  </si>
  <si>
    <t>долгорочни депозити во домашни банки</t>
  </si>
  <si>
    <t>финансиски средства кои се мерат по амортизирана набавна вредност (се чуваат до достасување)</t>
  </si>
  <si>
    <t>ВКУПНО ВЛОЖУВАЊА НА ПЕНЗИСКИТЕ ФОНДОВИ</t>
  </si>
  <si>
    <t>Извор на податоци: ревидираните финансиски извештаи на пензиските фондови</t>
  </si>
  <si>
    <t>Анекс бр. 21</t>
  </si>
  <si>
    <t>Нето реализирани и нереализирани капитални добивки/загуби на приватните пензиски фондови по одделни видови финансиски инструменти</t>
  </si>
  <si>
    <t>странски инвестициски фондови коишто вложуваат во сопственички финансиски инструменти</t>
  </si>
  <si>
    <t>домашни државни хартии од вредност</t>
  </si>
  <si>
    <t>странски државни хартии од вредност</t>
  </si>
  <si>
    <t>корпoративни обврзници од домашни издавачи</t>
  </si>
  <si>
    <t>корпоративни обврзници од странски издавачи</t>
  </si>
  <si>
    <t>домашни инвестициски фондови коишто вложуваат во инструменти на пазарот на пари</t>
  </si>
  <si>
    <t>странски инвестициски фондови коишто вложуваат во должнички финансиски инструменти</t>
  </si>
  <si>
    <t>ВКУПНО РЕАЛИЗИРАНИ КАПИТАЛНИ ДОБИВКИ/ЗАГУБИ</t>
  </si>
  <si>
    <t>домашни корпоративни обврзници</t>
  </si>
  <si>
    <t>странски корпоративни обврзници</t>
  </si>
  <si>
    <t xml:space="preserve">ВКУПНО НЕРЕАЛИЗИРАНИ КАПИТАЛНИ ДОБИВКИ/ЗАГУБИ </t>
  </si>
  <si>
    <t xml:space="preserve">* Извор на податоци: Ревидираните финансиски извештаи на приватните пензиски фондови за 2019 година. Нето капиталните добивки/загуби ги вклучуваат и нето курсните разлики. </t>
  </si>
  <si>
    <t>Анекс бр. 22</t>
  </si>
  <si>
    <t>Остварени стапки на принос на приватните пензиски фондови, сведени на годишно ниво и пресметани за различни временски интервали
фондови според издавачот</t>
  </si>
  <si>
    <t>На крај од календарска година</t>
  </si>
  <si>
    <t>Номинална стапка на принос за период од една година (во %)</t>
  </si>
  <si>
    <t>Номинална стапка на принос за период од три години (во %)</t>
  </si>
  <si>
    <t>Номинална стапка на принос за период од пет години (во %)</t>
  </si>
  <si>
    <t>н.р.</t>
  </si>
  <si>
    <t>Номинална стапка на принос за период од седум години (во %)</t>
  </si>
  <si>
    <t>Номинална стапка на принос за период од десет години (во %)</t>
  </si>
  <si>
    <t>Реална стапка на принос за период од една година (во %)</t>
  </si>
  <si>
    <t>Реална стапка на принос за период од три години (во %)</t>
  </si>
  <si>
    <t>Реална стапка на принос за период од пет години (во %)</t>
  </si>
  <si>
    <t>Реална стапка на принос за период од седум години (во %)</t>
  </si>
  <si>
    <t>Реална стапка на принос за период од десет години (во %)</t>
  </si>
  <si>
    <t>н.р. - не е расположлив податок поради недоволен временски период за пресметка</t>
  </si>
  <si>
    <t>Анекс бр. 23</t>
  </si>
  <si>
    <t>Показатели за концентрацијата на вложувањата на приватните пензиски фондови по класи на средства</t>
  </si>
  <si>
    <t>Показатели за географска концентрација</t>
  </si>
  <si>
    <t>Сава пензиски фонд</t>
  </si>
  <si>
    <t>КБ Прв задолжителен пензиски фонд</t>
  </si>
  <si>
    <t>Триглав отворен задолжителен фонд</t>
  </si>
  <si>
    <t>Вкупно за задолжителни пензиски фондови</t>
  </si>
  <si>
    <t>Сава пензија плус</t>
  </si>
  <si>
    <t>КБ Прв доброволен пензиски фонд</t>
  </si>
  <si>
    <t>Триглав отворен доброволен пензиски фонд</t>
  </si>
  <si>
    <t>Вкупно за доброволни пензиски фондови</t>
  </si>
  <si>
    <t>Вложување во сопственички финансиски инструменти од МКД / Вкупно портфолиото на сопственички финансиски инструменти (во % )</t>
  </si>
  <si>
    <t>н.п.</t>
  </si>
  <si>
    <t>Вложување во странски сопственички финансиски инструменти / Вкупно портфолиото на сопственички финансиски инструменти (во % )</t>
  </si>
  <si>
    <t>Вложување во должнички финансиски инструменти од МКД / Вкупно портфолиото на должнички финансиски инструменти (во %)</t>
  </si>
  <si>
    <t>Вложување во странски должнички финансиски инструменти / Вкупно портфолиото на должнички финансиски инструменти (во % )</t>
  </si>
  <si>
    <t>Показатели за концентрација по издавач или управувач кај портфолиото на должнички финансиски инструменти</t>
  </si>
  <si>
    <t>Најголем поединечен издавач на должнички финансиски инструменти (македонски државни хартии од вредност) / Вкупно портфолио на должнички финансиски инструменти (во %)</t>
  </si>
  <si>
    <t>Петте најголеми издавачи на должнички финансиски инструменти / Вкупно портфолио на должнички финансиски инструменти (во %)</t>
  </si>
  <si>
    <t>Петте најголеми издавачи на должнички финансиски инструменти / Вкупни средства (во %)</t>
  </si>
  <si>
    <t>Десетте најголеми издавачи на должнички финансиски инструменти / Вкупно портфолио на должнички финансиски инструменти (во %)</t>
  </si>
  <si>
    <t>Десетте најголеми издавачи на должнички финансиски инструменти / Вкупни средства (во %)</t>
  </si>
  <si>
    <t>* Забелешка: Доколку се јават повеќе берзанско-тргувани инвестициски фондови што вложуваат во должнички финансиски инструменти а коишто имаат еден управувач (т.е. се управувани од едно лице) истите се сметаат како една изложеност</t>
  </si>
  <si>
    <t>Показатели за концентрација по издавач или управувач кај портфолиото на сопственички финансиски инструменти</t>
  </si>
  <si>
    <t>Најголем поединечен издавач на сопственички финансиски инструменти / Вкупно портфолио на сопственички финансиски инструменти (во %)</t>
  </si>
  <si>
    <t>Петте најголеми издавачи на сопственички финансиски инструменти / Вкупно портфолио на сопственички финансиски инструменти (во %)</t>
  </si>
  <si>
    <t>Петте најголеми издавачи на сопственички финансиски инструменти / Вкупни средства (во %)</t>
  </si>
  <si>
    <t>Десетте најголеми издавачи на сопственички финансиски инструменти / Вкупно портфолио на сопственички финансиски инструменти (во %)</t>
  </si>
  <si>
    <t>Десетте најголеми издавачи на сопственички финансиски инструменти / Вкупни средства (во %)</t>
  </si>
  <si>
    <t>* Забелешка: Доколку се јават повеќе берзанско-тргувани инвестициски фондови што вложуваат во сопственички финансиски инструменти а коишто имаат еден управувач (т.е. се управувани од едно лице) истите се сметаат како една изложеност</t>
  </si>
  <si>
    <t>Показатели за концентрација по одделен инструмент во портфолиото на должнички финансиски инструменти</t>
  </si>
  <si>
    <t>Најголем поединечен инструмент во портфолиото на должнички финансиски инструменти / Вкупно портфолио на должнички финансиски инструменти (во %)</t>
  </si>
  <si>
    <t>Петте најголеми инструменти / Вкупно портфолио на должнички финансиски инструменти (во %)</t>
  </si>
  <si>
    <t>Петте најголеми инструменти од портфолиото на должнички финансиски инструменти / Вкупни средства (во %)</t>
  </si>
  <si>
    <t>Десетте најголеми инструменти од портфолиото на должнички финансиски инструменти / Вкупно портфолио на должнички финансиски инструменти (во %)</t>
  </si>
  <si>
    <t>Десетте најголеми изнструменти од портфолиото на должнички финансиски инструменти / Вкупни средства (во %)</t>
  </si>
  <si>
    <t>Показатели за концентрација по одделен инструмент во портфолиото на сопственички финансиски инструменти</t>
  </si>
  <si>
    <t>Најголем поединечен инструмент во портфолиот на сопственички финансиски инструменти / Вкупно портфолио на сопственички финансиски инструменти (во %)</t>
  </si>
  <si>
    <t>н.п</t>
  </si>
  <si>
    <t>Петте најголеми инструменти / Вкупно портфолио на сопственички финансиски инструменти (во %)</t>
  </si>
  <si>
    <t>Петте најголеми инструменти од портфолиото на сопственички финансиски инструменти / Вкупни средства (во %)</t>
  </si>
  <si>
    <t>Десетте најголеми инструменти од портфолиото на сопственички финансиски инструменти / Вкупно портфолио на сопственички финансиски инструменти (во %)</t>
  </si>
  <si>
    <t>Десетте најголеми инструменти од портфолиото на сопственички финансиски инструменти / Вкупни средства (во %)</t>
  </si>
  <si>
    <t>Извор: годишни статистички извештаи на МАПАС и ревидирани финансиски извештаи на пензиските фондови</t>
  </si>
  <si>
    <t>Анекс бр. 24</t>
  </si>
  <si>
    <t xml:space="preserve">Имот на отворените инвестициски фондови и структура на имотот на одделните категории на отворените инвестициски фондови (според нивната инвестициска стратегија) според типот на финансиските инструменти  </t>
  </si>
  <si>
    <t>износите се во милиони денари</t>
  </si>
  <si>
    <t>Износ</t>
  </si>
  <si>
    <t>Структура</t>
  </si>
  <si>
    <t>Должнички хартии од вредност</t>
  </si>
  <si>
    <t>Друг имот</t>
  </si>
  <si>
    <t>Вкупен имот</t>
  </si>
  <si>
    <t>Структура на имотот на фодновите според нивната инвестициска стратегија</t>
  </si>
  <si>
    <t>Анекс бр. 25</t>
  </si>
  <si>
    <t>Анекс бр. 1. Начин на пресметување на показателите за работењето на корпоративниот сектор</t>
  </si>
  <si>
    <t>Анекс бр. 4. Показатели за продуктивноста во корпоративниот сектор и по одделни дејности</t>
  </si>
  <si>
    <t>Анекс бр. 5. Показатели за работењето на корпоративниот сектор и за одделните дејности</t>
  </si>
  <si>
    <t>Анекс бр. 9. Задолженост на корпоративниот сектор кон домашниот банкарски систем</t>
  </si>
  <si>
    <t xml:space="preserve">Анекс бр. 11. Биланси на состојба на штедилниците, друштвата за лизинг и финансиските друштва </t>
  </si>
  <si>
    <t>Анекс бр. 12. Агрегирани биланси на успех на штедилниците, друштвата за лизинг и финансиските друштва</t>
  </si>
  <si>
    <t>Анекс бр. 13. Показатели за кредитниот ризик на штедилниците</t>
  </si>
  <si>
    <t>Анекс бр, 8. Показатели за работењето на лицата од корпоративниот сектор кон коишто домашните банки имаат кредитна изложеност</t>
  </si>
  <si>
    <t>Анекс бр. 14. Број и вредност на раскинати договори за лизинг и вредност на активни договори за лизинг според оригиналната рочност</t>
  </si>
  <si>
    <t>Анекс бр. 15. Број и вредност на активните договори на финансиските друштва според тип на клиент, валута, рочност и вид на активност</t>
  </si>
  <si>
    <t>Анекс бр. 16. Биланс на состојба на друштвата за осигурување</t>
  </si>
  <si>
    <t>Анекс бр. 10. Задолженост на корпоративниот сектор кон домашните банки (валутна структура и структура по тип на каматни стапки)</t>
  </si>
  <si>
    <t>Анекс бр. 17. Биланс на успех на друштвата за осигурување</t>
  </si>
  <si>
    <t>Анекс бр. 18. Показатели за членството во приватните пензиски фондови</t>
  </si>
  <si>
    <t>Анекс бр. 19. Агрегиран биланс на состојба на приватните пензиски фондови со структура на вложувањата по класи на средства</t>
  </si>
  <si>
    <t>Анекс бр. 20. Агрегиран биланс на успех и извештај за промена на средствата на приватните пензиски фондови</t>
  </si>
  <si>
    <t>Анекс бр. 21. Структурни карактеристики на вложувањата на приватните пензиски фондови</t>
  </si>
  <si>
    <t>Анекс бр. 22. Нето реализирани и нереализирани капитални добивки/загуби на приватните пензиски фондови по одделни видови финансиски инструменти</t>
  </si>
  <si>
    <t>Анекс бр. 23. Остварени стапки на принос на приватните пензиски фондови</t>
  </si>
  <si>
    <t>Анекс бр. 2. Додадена вредност на одделните дејности на корпоративниот сектор по постојани цени</t>
  </si>
  <si>
    <t xml:space="preserve">Анекс бр. 3. Додадена вредност на одделните дејности на корпоративниот сектор по тековни цени </t>
  </si>
  <si>
    <t>Анекс бр. 6. Показатели за работењето на правните лица според нивната големина</t>
  </si>
  <si>
    <t>Анекс бр. 7. Показатели за работењето на правните лица според остварениот финансиски резултат</t>
  </si>
  <si>
    <t>Анекс бр. 24. Показатели за концентрацијата на вложувањата на приватните пензиски фондови по класи на средства</t>
  </si>
  <si>
    <t>Анекс бр. 25. Имот на отворените инвестициски фондови и структура на имотот на одделните категории на отворените инвестициски фондови</t>
  </si>
  <si>
    <t>* Податоците за 2021 година се претходни, а за 2022 година се проценети. Се користат последните расположиви податоци објавени од ДЗС во маj 2023 година.</t>
  </si>
  <si>
    <t>* Извор на податоци: соопштенија на Државниот завод за статистика од анкетата за работна сила и интерни пресметки на НБРСМ. Податоците за додадената вредност за 2021 година се претходни, а за 2022 година се проценети.</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</si>
  <si>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52.214 субјекти што доставиле годишни сметки во Централниот регистар за 2021 година, по добиени конечни и ревидирани податоци од страна на ЦР на крајот од 2021 година и 58.536 субјекти во 2022 година, според доставена прва верзија од податоците од страна на ЦР во август 2023 година. Методолошкото објаснување за пресметаните показатели е дадено во посебен Aнекс.</t>
  </si>
  <si>
    <t>2022</t>
  </si>
  <si>
    <t>*Износот на отпишана задолженост од страна на банките за периодот 2016-2022 година во износ од 21.567 милиони денари, поради исполнетост на регулативните барања за задолжителен отпис на нефункционалната изложеност којашто подолго од две години (односно подолго од една година од јули 2019 година) е целосно покриена со исправка на вредност,  не е распределен по одделни дејности поради нерасположливост на соодветниот податок.</t>
  </si>
  <si>
    <t>* При пресметката на соодветните структурни карактеристики на задолженоста на корпоративниот сектор кон домашните банки по одделни дејности за 2021 и за 2022 година, не е земен предвид износот на отпишана задолженост од банките во текот на 2016 - 2022 година направен поради исполнување на регулативните барања за задолжителен отпис на нефункционалната изложеност којашто подолго од две години (подолго од една година почнувајќи од јули 2019 година) е целосно покриена со исправка на вредност.</t>
  </si>
  <si>
    <r>
      <t>Извор н</t>
    </r>
    <r>
      <rPr>
        <sz val="11"/>
        <rFont val="Tahoma"/>
        <family val="2"/>
        <charset val="204"/>
      </rPr>
      <t>а податоци: статистички прегледи  за капитално финансираното приватно пензиско осигурување на МАПАС и Државен завод за статистика, Анкета за работна сила објавена на 17.03.2023 година, за активното население, работоспобното население и вработените лица.</t>
    </r>
  </si>
  <si>
    <t>домашни инвестициски фондови коишто вложуваат во сопственички финансиски инструменти</t>
  </si>
  <si>
    <t>Номинална стапка на принос од основањето до крајот на соодветната календарска година (во %)</t>
  </si>
  <si>
    <t>Реална стапка на принос од основањето до крајот на соодветната календарска година (во %)</t>
  </si>
  <si>
    <t>Извор на податоци: интерни пресметки на Народната банка, врз основа на податоци од МАПАС за вредноста на сметководствената единица на приватните пензиски фондови и на Државниот завод за статистика за остварените стапки на инфлација. При пресметката на повеќегодишните стапки на принос се вклучуваат само пензиските фондови коишто работеле во должината на целиот повеќегодишен период и оствариле соодветна стапка на принос. Пресметката на приносот од основањето до крајот на соодветната календарска година е направена врз основа на просечната пондерирана вредност на сметководствената единица за сите пензиски фондови, при што како пондери се користени нето-средствата на поединечните пензиски фондови и со кумулативната инфлација за периодот од основање на фондовите до крајот на соодветната календарска година.</t>
  </si>
  <si>
    <t>ВФП отворен доброволен пензиски фонд</t>
  </si>
  <si>
    <t xml:space="preserve">Парични </t>
  </si>
  <si>
    <t xml:space="preserve">Обврзнички </t>
  </si>
  <si>
    <t>Комбинирани</t>
  </si>
  <si>
    <t>Акциски</t>
  </si>
  <si>
    <t>Обврзнички</t>
  </si>
  <si>
    <t>Друштва за осигурување, Биланс на состојба со состојба на 31.12.2021/ 31.12.2022 година</t>
  </si>
  <si>
    <t>Вкупно, неживот 31.12.2022</t>
  </si>
  <si>
    <t>Вкупно, живот 31.12.2022</t>
  </si>
  <si>
    <t>ВКУПНО                         (неживот+живот) 31.12.2022</t>
  </si>
  <si>
    <t>Друштва за осигурување, Биланс на успех за периодот 01.01.2021-31.12.2021 / 01.01.2022-31.12.2022 година</t>
  </si>
  <si>
    <t>Вкупно, неживот 
01.01.2022-31.12.2022</t>
  </si>
  <si>
    <t>Вкупно, живот 
01.01.2022-31.12.2022</t>
  </si>
  <si>
    <t>ВКУПНО                         (неживот+ живот) 
01.01.2022-31.12.2022</t>
  </si>
  <si>
    <t>АНЕКСИ НА ИЗВЕШТАЈОТ ЗА ФИНАНСИСКА СТАБИЛНОСТ ЗА 2022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</si>
</sst>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
    <numFmt numFmtId="168" formatCode="&quot;   &quot;@"/>
    <numFmt numFmtId="169" formatCode="&quot;      &quot;@"/>
    <numFmt numFmtId="170" formatCode="&quot;         &quot;@"/>
    <numFmt numFmtId="171" formatCode="&quot;            &quot;@"/>
    <numFmt numFmtId="172" formatCode="&quot;               &quot;@"/>
    <numFmt numFmtId="173" formatCode="_ * #,##0.00_)\ _D_i_n_._ ;_ * \(#,##0.00\)\ _D_i_n_._ ;_ * &quot;-&quot;??_)\ _D_i_n_._ ;_ @_ "/>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0000"/>
    <numFmt numFmtId="180" formatCode="0.0000"/>
    <numFmt numFmtId="181" formatCode="0.000000"/>
    <numFmt numFmtId="182" formatCode="0.0000000"/>
    <numFmt numFmtId="183" formatCode="#,##0.0000000"/>
    <numFmt numFmtId="184" formatCode="#,##0;[Red]#,##0"/>
    <numFmt numFmtId="185" formatCode="0.000"/>
    <numFmt numFmtId="186" formatCode="#,##0.000000"/>
    <numFmt numFmtId="187" formatCode="#,##0.000000000"/>
    <numFmt numFmtId="188" formatCode="0.00000"/>
    <numFmt numFmtId="189" formatCode="0.0000%"/>
    <numFmt numFmtId="190" formatCode="#,##0.000"/>
    <numFmt numFmtId="191" formatCode="_(* #,##0_);_(* \(#,##0\);_(* &quot;-&quot;??_);_(@_)"/>
  </numFmts>
  <fonts count="104">
    <font>
      <sz val="10"/>
      <name val="Arial"/>
      <family val="2"/>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0"/>
      <name val="Tahoma"/>
      <family val="2"/>
    </font>
    <font>
      <sz val="10"/>
      <name val="Tahoma"/>
      <family val="2"/>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sz val="11"/>
      <color theme="1"/>
      <name val="Tahoma"/>
      <family val="2"/>
      <charset val="204"/>
    </font>
    <font>
      <b/>
      <sz val="11"/>
      <color theme="1"/>
      <name val="Tahoma"/>
      <family val="2"/>
      <charset val="204"/>
    </font>
    <font>
      <sz val="11"/>
      <name val="Tahoma"/>
      <family val="2"/>
      <charset val="204"/>
    </font>
    <font>
      <b/>
      <sz val="11"/>
      <name val="Tahoma"/>
      <family val="2"/>
      <charset val="204"/>
    </font>
    <font>
      <b/>
      <sz val="10"/>
      <color theme="1"/>
      <name val="Tahoma"/>
      <family val="2"/>
    </font>
    <font>
      <b/>
      <sz val="11"/>
      <name val="Tahoma"/>
      <family val="2"/>
    </font>
    <font>
      <sz val="11"/>
      <name val="Tahoma"/>
      <family val="2"/>
    </font>
    <font>
      <b/>
      <i/>
      <sz val="11"/>
      <name val="Tahoma"/>
      <family val="2"/>
    </font>
    <font>
      <b/>
      <sz val="15"/>
      <color theme="1"/>
      <name val="Calibri"/>
      <family val="2"/>
      <charset val="204"/>
      <scheme val="minor"/>
    </font>
    <font>
      <u/>
      <sz val="11"/>
      <color theme="10"/>
      <name val="Calibri"/>
      <family val="2"/>
      <scheme val="minor"/>
    </font>
    <font>
      <sz val="12"/>
      <color theme="10"/>
      <name val="Calibri"/>
      <family val="2"/>
      <charset val="204"/>
      <scheme val="minor"/>
    </font>
    <font>
      <sz val="12"/>
      <name val="Calibri"/>
      <family val="2"/>
      <charset val="204"/>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
      <patternFill patternType="solid">
        <fgColor theme="4" tint="0.5999938962981048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auto="1"/>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auto="1"/>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medium">
        <color auto="1"/>
      </bottom>
      <diagonal/>
    </border>
  </borders>
  <cellStyleXfs count="2527">
    <xf numFmtId="0" fontId="0" fillId="0" borderId="0"/>
    <xf numFmtId="0" fontId="4" fillId="0" borderId="0"/>
    <xf numFmtId="0" fontId="7" fillId="0" borderId="0"/>
    <xf numFmtId="9" fontId="4" fillId="0" borderId="0" applyFont="0" applyFill="0" applyBorder="0" applyAlignment="0" applyProtection="0"/>
    <xf numFmtId="9" fontId="17" fillId="0" borderId="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4" fillId="0" borderId="0"/>
    <xf numFmtId="0" fontId="7" fillId="0" borderId="0"/>
    <xf numFmtId="9" fontId="24" fillId="0" borderId="0" applyFont="0" applyFill="0" applyBorder="0" applyAlignment="0" applyProtection="0">
      <alignment vertical="top"/>
    </xf>
    <xf numFmtId="164" fontId="4"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6" fillId="0" borderId="0"/>
    <xf numFmtId="0" fontId="7" fillId="0" borderId="0"/>
    <xf numFmtId="0" fontId="25" fillId="0" borderId="0"/>
    <xf numFmtId="0" fontId="4" fillId="0" borderId="0"/>
    <xf numFmtId="0" fontId="6" fillId="0" borderId="0"/>
    <xf numFmtId="0" fontId="22" fillId="0" borderId="0"/>
    <xf numFmtId="9" fontId="7" fillId="0" borderId="0" applyFont="0" applyFill="0" applyBorder="0" applyAlignment="0" applyProtection="0"/>
    <xf numFmtId="0" fontId="22" fillId="0" borderId="0"/>
    <xf numFmtId="9" fontId="17" fillId="0" borderId="0" applyFont="0" applyFill="0" applyBorder="0" applyAlignment="0" applyProtection="0"/>
    <xf numFmtId="0" fontId="7" fillId="0" borderId="0"/>
    <xf numFmtId="168" fontId="41" fillId="0" borderId="0" applyFont="0" applyFill="0" applyBorder="0" applyAlignment="0" applyProtection="0"/>
    <xf numFmtId="38" fontId="42" fillId="0" borderId="0" applyFill="0" applyBorder="0" applyAlignment="0">
      <protection locked="0"/>
    </xf>
    <xf numFmtId="38" fontId="43" fillId="0" borderId="0" applyFill="0" applyBorder="0" applyAlignment="0">
      <protection locked="0"/>
    </xf>
    <xf numFmtId="169" fontId="41" fillId="0" borderId="0" applyFont="0" applyFill="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44" fillId="21"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44" fillId="21" borderId="0" applyNumberFormat="0" applyBorder="0" applyAlignment="0" applyProtection="0"/>
    <xf numFmtId="0" fontId="17" fillId="20" borderId="0" applyNumberFormat="0" applyBorder="0" applyAlignment="0" applyProtection="0"/>
    <xf numFmtId="0" fontId="44" fillId="21"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4" fillId="20"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4" fillId="20" borderId="0" applyNumberFormat="0" applyBorder="0" applyAlignment="0" applyProtection="0"/>
    <xf numFmtId="0" fontId="17" fillId="23" borderId="0" applyNumberFormat="0" applyBorder="0" applyAlignment="0" applyProtection="0"/>
    <xf numFmtId="0" fontId="44" fillId="20"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4" fillId="2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0"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44" fillId="2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44" fillId="21" borderId="0" applyNumberFormat="0" applyBorder="0" applyAlignment="0" applyProtection="0"/>
    <xf numFmtId="0" fontId="17" fillId="20" borderId="0" applyNumberFormat="0" applyBorder="0" applyAlignment="0" applyProtection="0"/>
    <xf numFmtId="0" fontId="44" fillId="2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4"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4" fillId="27" borderId="0" applyNumberFormat="0" applyBorder="0" applyAlignment="0" applyProtection="0"/>
    <xf numFmtId="0" fontId="17" fillId="27" borderId="0" applyNumberFormat="0" applyBorder="0" applyAlignment="0" applyProtection="0"/>
    <xf numFmtId="0" fontId="44"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4" fillId="20" borderId="0" applyNumberFormat="0" applyBorder="0" applyAlignment="0" applyProtection="0"/>
    <xf numFmtId="0" fontId="17" fillId="28" borderId="0" applyNumberFormat="0" applyBorder="0" applyAlignment="0" applyProtection="0"/>
    <xf numFmtId="0" fontId="4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70" fontId="41" fillId="0" borderId="0" applyFont="0" applyFill="0" applyBorder="0" applyAlignment="0" applyProtection="0"/>
    <xf numFmtId="171" fontId="41" fillId="0" borderId="0" applyFon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4" fillId="3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4" fillId="31" borderId="0" applyNumberFormat="0" applyBorder="0" applyAlignment="0" applyProtection="0"/>
    <xf numFmtId="0" fontId="17" fillId="30" borderId="0" applyNumberFormat="0" applyBorder="0" applyAlignment="0" applyProtection="0"/>
    <xf numFmtId="0" fontId="44" fillId="3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4"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4" fillId="23" borderId="0" applyNumberFormat="0" applyBorder="0" applyAlignment="0" applyProtection="0"/>
    <xf numFmtId="0" fontId="17" fillId="23" borderId="0" applyNumberFormat="0" applyBorder="0" applyAlignment="0" applyProtection="0"/>
    <xf numFmtId="0" fontId="44"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4"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4" fillId="33" borderId="0" applyNumberFormat="0" applyBorder="0" applyAlignment="0" applyProtection="0"/>
    <xf numFmtId="0" fontId="17" fillId="33" borderId="0" applyNumberFormat="0" applyBorder="0" applyAlignment="0" applyProtection="0"/>
    <xf numFmtId="0" fontId="44"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44" fillId="3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44" fillId="31" borderId="0" applyNumberFormat="0" applyBorder="0" applyAlignment="0" applyProtection="0"/>
    <xf numFmtId="0" fontId="17" fillId="30" borderId="0" applyNumberFormat="0" applyBorder="0" applyAlignment="0" applyProtection="0"/>
    <xf numFmtId="0" fontId="44" fillId="3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2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44" fillId="2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44" fillId="20" borderId="0" applyNumberFormat="0" applyBorder="0" applyAlignment="0" applyProtection="0"/>
    <xf numFmtId="0" fontId="17" fillId="28" borderId="0" applyNumberFormat="0" applyBorder="0" applyAlignment="0" applyProtection="0"/>
    <xf numFmtId="0" fontId="44" fillId="2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72" fontId="41" fillId="0" borderId="0" applyFont="0" applyFill="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38" fillId="7"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38" fillId="9"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38" fillId="1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0" borderId="0" applyNumberFormat="0" applyBorder="0" applyAlignment="0" applyProtection="0"/>
    <xf numFmtId="0" fontId="45" fillId="3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38" fillId="1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38" fillId="1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23" borderId="0" applyNumberFormat="0" applyBorder="0" applyAlignment="0" applyProtection="0"/>
    <xf numFmtId="0" fontId="45" fillId="3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3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38" fillId="17"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40"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38"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9"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38" fillId="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38" fillId="1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3" borderId="0" applyNumberFormat="0" applyBorder="0" applyAlignment="0" applyProtection="0"/>
    <xf numFmtId="0" fontId="45" fillId="38"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38"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38"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38"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3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38" fillId="1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32" fillId="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8" fillId="21"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7" fillId="21" borderId="58" applyNumberFormat="0" applyAlignment="0" applyProtection="0"/>
    <xf numFmtId="0" fontId="47" fillId="21" borderId="58" applyNumberFormat="0" applyAlignment="0" applyProtection="0"/>
    <xf numFmtId="0" fontId="47" fillId="21" borderId="58" applyNumberFormat="0" applyAlignment="0" applyProtection="0"/>
    <xf numFmtId="0" fontId="47" fillId="21" borderId="58" applyNumberFormat="0" applyAlignment="0" applyProtection="0"/>
    <xf numFmtId="0" fontId="47"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7" fillId="30" borderId="58"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6" borderId="60"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35" fillId="5" borderId="57"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0" fontId="49" fillId="45" borderId="59" applyNumberFormat="0" applyAlignment="0" applyProtection="0"/>
    <xf numFmtId="1" fontId="50" fillId="47" borderId="1">
      <alignment horizontal="right" vertical="center"/>
    </xf>
    <xf numFmtId="1" fontId="50" fillId="47" borderId="1">
      <alignment horizontal="right" vertical="center"/>
    </xf>
    <xf numFmtId="1" fontId="50" fillId="47" borderId="1">
      <alignment horizontal="right" vertical="center"/>
    </xf>
    <xf numFmtId="1" fontId="50" fillId="47" borderId="1">
      <alignment horizontal="right" vertical="center"/>
    </xf>
    <xf numFmtId="1" fontId="50" fillId="47" borderId="1">
      <alignment horizontal="right" vertical="center"/>
    </xf>
    <xf numFmtId="0" fontId="51" fillId="47" borderId="1">
      <alignment horizontal="right" vertical="center"/>
    </xf>
    <xf numFmtId="0" fontId="51" fillId="47" borderId="1">
      <alignment horizontal="right" vertical="center"/>
    </xf>
    <xf numFmtId="0" fontId="51" fillId="47" borderId="1">
      <alignment horizontal="right" vertical="center"/>
    </xf>
    <xf numFmtId="0" fontId="51" fillId="47" borderId="1">
      <alignment horizontal="right" vertical="center"/>
    </xf>
    <xf numFmtId="0" fontId="51" fillId="47" borderId="1">
      <alignment horizontal="right" vertical="center"/>
    </xf>
    <xf numFmtId="0" fontId="7" fillId="47" borderId="61"/>
    <xf numFmtId="0" fontId="50" fillId="48" borderId="1">
      <alignment horizontal="center" vertical="center"/>
    </xf>
    <xf numFmtId="0" fontId="50" fillId="48" borderId="1">
      <alignment horizontal="center" vertical="center"/>
    </xf>
    <xf numFmtId="0" fontId="50" fillId="48" borderId="1">
      <alignment horizontal="center" vertical="center"/>
    </xf>
    <xf numFmtId="0" fontId="50" fillId="48" borderId="1">
      <alignment horizontal="center" vertical="center"/>
    </xf>
    <xf numFmtId="0" fontId="50" fillId="48" borderId="1">
      <alignment horizontal="center" vertical="center"/>
    </xf>
    <xf numFmtId="1" fontId="50" fillId="47" borderId="1">
      <alignment horizontal="right" vertical="center"/>
    </xf>
    <xf numFmtId="1" fontId="50" fillId="47" borderId="1">
      <alignment horizontal="right" vertical="center"/>
    </xf>
    <xf numFmtId="1" fontId="50" fillId="47" borderId="1">
      <alignment horizontal="right" vertical="center"/>
    </xf>
    <xf numFmtId="1" fontId="50" fillId="47" borderId="1">
      <alignment horizontal="right" vertical="center"/>
    </xf>
    <xf numFmtId="1" fontId="50" fillId="47" borderId="1">
      <alignment horizontal="right" vertical="center"/>
    </xf>
    <xf numFmtId="0" fontId="7" fillId="47" borderId="0"/>
    <xf numFmtId="0" fontId="52" fillId="47" borderId="1">
      <alignment horizontal="left" vertical="center"/>
    </xf>
    <xf numFmtId="0" fontId="52" fillId="47" borderId="1">
      <alignment horizontal="left" vertical="center"/>
    </xf>
    <xf numFmtId="0" fontId="52" fillId="47" borderId="1">
      <alignment horizontal="left" vertical="center"/>
    </xf>
    <xf numFmtId="0" fontId="52" fillId="47" borderId="1">
      <alignment horizontal="left" vertical="center"/>
    </xf>
    <xf numFmtId="0" fontId="52" fillId="47" borderId="1">
      <alignment horizontal="left" vertical="center"/>
    </xf>
    <xf numFmtId="0" fontId="52" fillId="47" borderId="1"/>
    <xf numFmtId="0" fontId="52" fillId="47" borderId="1"/>
    <xf numFmtId="0" fontId="52" fillId="47" borderId="1"/>
    <xf numFmtId="0" fontId="52" fillId="47" borderId="1"/>
    <xf numFmtId="0" fontId="52" fillId="47" borderId="1"/>
    <xf numFmtId="0" fontId="51" fillId="47" borderId="1">
      <alignment horizontal="right" vertical="center"/>
    </xf>
    <xf numFmtId="0" fontId="51" fillId="47" borderId="1">
      <alignment horizontal="right" vertical="center"/>
    </xf>
    <xf numFmtId="0" fontId="51" fillId="47" borderId="1">
      <alignment horizontal="right" vertical="center"/>
    </xf>
    <xf numFmtId="0" fontId="51" fillId="47" borderId="1">
      <alignment horizontal="right" vertical="center"/>
    </xf>
    <xf numFmtId="0" fontId="51" fillId="47" borderId="1">
      <alignment horizontal="righ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3" fillId="49" borderId="1">
      <alignment horizontal="left" vertical="center"/>
    </xf>
    <xf numFmtId="0" fontId="54" fillId="47" borderId="1">
      <alignment horizontal="left" vertical="center"/>
    </xf>
    <xf numFmtId="0" fontId="54" fillId="47" borderId="1">
      <alignment horizontal="left" vertical="center"/>
    </xf>
    <xf numFmtId="0" fontId="54" fillId="47" borderId="1">
      <alignment horizontal="left" vertical="center"/>
    </xf>
    <xf numFmtId="0" fontId="54" fillId="47" borderId="1">
      <alignment horizontal="left" vertical="center"/>
    </xf>
    <xf numFmtId="0" fontId="54" fillId="47" borderId="1">
      <alignment horizontal="left" vertical="center"/>
    </xf>
    <xf numFmtId="0" fontId="55" fillId="47" borderId="61"/>
    <xf numFmtId="0" fontId="50" fillId="50" borderId="1">
      <alignment horizontal="left" vertical="center"/>
    </xf>
    <xf numFmtId="0" fontId="50" fillId="50" borderId="1">
      <alignment horizontal="left" vertical="center"/>
    </xf>
    <xf numFmtId="0" fontId="50" fillId="50" borderId="1">
      <alignment horizontal="left" vertical="center"/>
    </xf>
    <xf numFmtId="0" fontId="50" fillId="50" borderId="1">
      <alignment horizontal="left" vertical="center"/>
    </xf>
    <xf numFmtId="0" fontId="50" fillId="50" borderId="1">
      <alignment horizontal="left" vertical="center"/>
    </xf>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7" fillId="0" borderId="0" applyFont="0" applyFill="0" applyBorder="0" applyAlignment="0" applyProtection="0"/>
    <xf numFmtId="43" fontId="24" fillId="0" borderId="0" applyFont="0" applyFill="0" applyBorder="0" applyAlignment="0" applyProtection="0">
      <alignment vertical="top"/>
    </xf>
    <xf numFmtId="164" fontId="24" fillId="0" borderId="0" applyFont="0" applyFill="0" applyBorder="0" applyAlignment="0" applyProtection="0">
      <alignment vertical="top"/>
    </xf>
    <xf numFmtId="164" fontId="24" fillId="0" borderId="0" applyFont="0" applyFill="0" applyBorder="0" applyAlignment="0" applyProtection="0">
      <alignment vertical="top"/>
    </xf>
    <xf numFmtId="174"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58" fillId="0" borderId="0" applyFont="0" applyFill="0" applyBorder="0" applyAlignment="0" applyProtection="0">
      <alignment vertical="top"/>
    </xf>
    <xf numFmtId="164" fontId="58" fillId="0" borderId="0" applyFont="0" applyFill="0" applyBorder="0" applyAlignment="0" applyProtection="0">
      <alignment vertical="top"/>
    </xf>
    <xf numFmtId="164" fontId="58"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0" fontId="59" fillId="0" borderId="0" applyProtection="0"/>
    <xf numFmtId="175" fontId="7" fillId="0" borderId="0" applyFont="0" applyFill="0" applyBorder="0" applyAlignment="0" applyProtection="0"/>
    <xf numFmtId="176" fontId="60"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2" fontId="59" fillId="0" borderId="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31" fillId="2"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4" fillId="0" borderId="63" applyNumberFormat="0" applyFill="0" applyAlignment="0" applyProtection="0"/>
    <xf numFmtId="0" fontId="63" fillId="0" borderId="62" applyNumberFormat="0" applyFill="0" applyAlignment="0" applyProtection="0"/>
    <xf numFmtId="0" fontId="65" fillId="0" borderId="64" applyNumberFormat="0" applyFill="0" applyAlignment="0" applyProtection="0"/>
    <xf numFmtId="0" fontId="65" fillId="0" borderId="64" applyNumberFormat="0" applyFill="0" applyAlignment="0" applyProtection="0"/>
    <xf numFmtId="0" fontId="63" fillId="0" borderId="62" applyNumberFormat="0" applyFill="0" applyAlignment="0" applyProtection="0"/>
    <xf numFmtId="0" fontId="65" fillId="0" borderId="64" applyNumberFormat="0" applyFill="0" applyAlignment="0" applyProtection="0"/>
    <xf numFmtId="0" fontId="65" fillId="0" borderId="64"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28" fillId="0" borderId="53"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7" fillId="0" borderId="65" applyNumberFormat="0" applyFill="0" applyAlignment="0" applyProtection="0"/>
    <xf numFmtId="0" fontId="66" fillId="0" borderId="65" applyNumberFormat="0" applyFill="0" applyAlignment="0" applyProtection="0"/>
    <xf numFmtId="0" fontId="68" fillId="0" borderId="66" applyNumberFormat="0" applyFill="0" applyAlignment="0" applyProtection="0"/>
    <xf numFmtId="0" fontId="68" fillId="0" borderId="66" applyNumberFormat="0" applyFill="0" applyAlignment="0" applyProtection="0"/>
    <xf numFmtId="0" fontId="66" fillId="0" borderId="65" applyNumberFormat="0" applyFill="0" applyAlignment="0" applyProtection="0"/>
    <xf numFmtId="0" fontId="68" fillId="0" borderId="66" applyNumberFormat="0" applyFill="0" applyAlignment="0" applyProtection="0"/>
    <xf numFmtId="0" fontId="68" fillId="0" borderId="66"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29" fillId="0" borderId="54"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70" fillId="0" borderId="68" applyNumberFormat="0" applyFill="0" applyAlignment="0" applyProtection="0"/>
    <xf numFmtId="0" fontId="69" fillId="0" borderId="67"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69" fillId="0" borderId="67" applyNumberFormat="0" applyFill="0" applyAlignment="0" applyProtection="0"/>
    <xf numFmtId="0" fontId="30" fillId="0" borderId="55"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67"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9" fillId="0" borderId="0" applyNumberFormat="0" applyFont="0" applyFill="0" applyBorder="0" applyAlignment="0" applyProtection="0"/>
    <xf numFmtId="0" fontId="72" fillId="0" borderId="0" applyProtection="0"/>
    <xf numFmtId="166" fontId="41" fillId="0" borderId="0" applyFont="0" applyFill="0" applyBorder="0" applyAlignment="0" applyProtection="0"/>
    <xf numFmtId="3" fontId="41" fillId="0" borderId="0" applyFont="0" applyFill="0" applyBorder="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4" fillId="33"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4" fillId="33"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3" fillId="20" borderId="58" applyNumberFormat="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6" fillId="0" borderId="71"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34" fillId="0" borderId="56"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41" fontId="77" fillId="0" borderId="0" applyFont="0" applyFill="0" applyBorder="0" applyAlignment="0" applyProtection="0"/>
    <xf numFmtId="43" fontId="77"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9"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33" fillId="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0" fillId="0" borderId="0"/>
    <xf numFmtId="0" fontId="80" fillId="0" borderId="0"/>
    <xf numFmtId="0" fontId="7" fillId="0" borderId="0"/>
    <xf numFmtId="0" fontId="5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3" fillId="0" borderId="0">
      <alignment vertical="center"/>
    </xf>
    <xf numFmtId="0" fontId="3" fillId="0" borderId="0">
      <alignment vertical="center"/>
    </xf>
    <xf numFmtId="0" fontId="3" fillId="0" borderId="0">
      <alignment vertical="center"/>
    </xf>
    <xf numFmtId="0" fontId="7" fillId="0" borderId="0"/>
    <xf numFmtId="0" fontId="5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6" fillId="0" borderId="0"/>
    <xf numFmtId="0" fontId="5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alignment vertical="top"/>
    </xf>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alignment vertical="top"/>
    </xf>
    <xf numFmtId="0" fontId="6"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4" fillId="0" borderId="0"/>
    <xf numFmtId="0" fontId="7" fillId="0" borderId="0"/>
    <xf numFmtId="0" fontId="4" fillId="0" borderId="0"/>
    <xf numFmtId="0" fontId="4" fillId="0" borderId="0"/>
    <xf numFmtId="0" fontId="7" fillId="0" borderId="0"/>
    <xf numFmtId="0" fontId="7" fillId="0" borderId="0"/>
    <xf numFmtId="0" fontId="56" fillId="0" borderId="0"/>
    <xf numFmtId="0" fontId="6" fillId="0" borderId="0"/>
    <xf numFmtId="0" fontId="6"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6" fillId="0" borderId="0"/>
    <xf numFmtId="0" fontId="3" fillId="0" borderId="0"/>
    <xf numFmtId="0" fontId="3" fillId="0" borderId="0"/>
    <xf numFmtId="0" fontId="7" fillId="0" borderId="0"/>
    <xf numFmtId="0" fontId="7" fillId="0" borderId="0"/>
    <xf numFmtId="0" fontId="7" fillId="0" borderId="0"/>
    <xf numFmtId="0" fontId="7" fillId="0" borderId="0"/>
    <xf numFmtId="0" fontId="24"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58" fillId="0" borderId="0">
      <alignment vertical="top"/>
    </xf>
    <xf numFmtId="0" fontId="6" fillId="0" borderId="0"/>
    <xf numFmtId="0" fontId="17" fillId="0" borderId="0"/>
    <xf numFmtId="0" fontId="58" fillId="0" borderId="0">
      <alignment vertical="top"/>
    </xf>
    <xf numFmtId="0" fontId="58" fillId="0" borderId="0">
      <alignment vertical="top"/>
    </xf>
    <xf numFmtId="0" fontId="7" fillId="0" borderId="0"/>
    <xf numFmtId="0" fontId="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alignment vertical="top"/>
    </xf>
    <xf numFmtId="0" fontId="7" fillId="0" borderId="0"/>
    <xf numFmtId="0" fontId="7" fillId="0" borderId="0"/>
    <xf numFmtId="0" fontId="7" fillId="0" borderId="0"/>
    <xf numFmtId="0" fontId="7" fillId="0" borderId="0"/>
    <xf numFmtId="166" fontId="81" fillId="0" borderId="0"/>
    <xf numFmtId="0" fontId="17" fillId="0" borderId="0"/>
    <xf numFmtId="0" fontId="6" fillId="0" borderId="0"/>
    <xf numFmtId="0" fontId="6" fillId="0" borderId="0"/>
    <xf numFmtId="0" fontId="56" fillId="0" borderId="0"/>
    <xf numFmtId="0" fontId="4" fillId="0" borderId="0"/>
    <xf numFmtId="0" fontId="4" fillId="0" borderId="0"/>
    <xf numFmtId="0" fontId="4" fillId="0" borderId="0"/>
    <xf numFmtId="0" fontId="4" fillId="0" borderId="0"/>
    <xf numFmtId="0" fontId="6" fillId="0" borderId="0"/>
    <xf numFmtId="0" fontId="82" fillId="0" borderId="0" applyNumberFormat="0" applyFont="0" applyFill="0" applyBorder="0" applyAlignment="0" applyProtection="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7" fillId="0" borderId="0"/>
    <xf numFmtId="0" fontId="6" fillId="0" borderId="0"/>
    <xf numFmtId="0" fontId="25" fillId="0" borderId="0"/>
    <xf numFmtId="0" fontId="6" fillId="0" borderId="0"/>
    <xf numFmtId="0" fontId="25" fillId="0" borderId="0"/>
    <xf numFmtId="0" fontId="25" fillId="0" borderId="0"/>
    <xf numFmtId="0" fontId="24" fillId="0" borderId="0"/>
    <xf numFmtId="0" fontId="24" fillId="0" borderId="0"/>
    <xf numFmtId="0" fontId="24" fillId="0" borderId="0"/>
    <xf numFmtId="0" fontId="24" fillId="0" borderId="0">
      <alignment vertical="top"/>
    </xf>
    <xf numFmtId="0" fontId="56" fillId="0" borderId="0"/>
    <xf numFmtId="0" fontId="4" fillId="0" borderId="0"/>
    <xf numFmtId="0" fontId="4" fillId="0" borderId="0"/>
    <xf numFmtId="0" fontId="58" fillId="0" borderId="0">
      <alignment vertical="top"/>
    </xf>
    <xf numFmtId="0" fontId="58" fillId="0" borderId="0">
      <alignment vertical="top"/>
    </xf>
    <xf numFmtId="0" fontId="17" fillId="0" borderId="0"/>
    <xf numFmtId="0" fontId="6" fillId="0" borderId="0"/>
    <xf numFmtId="0" fontId="7"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7" fillId="0" borderId="0"/>
    <xf numFmtId="0" fontId="83" fillId="0" borderId="0"/>
    <xf numFmtId="0" fontId="83" fillId="0" borderId="0"/>
    <xf numFmtId="0" fontId="83" fillId="0" borderId="0"/>
    <xf numFmtId="0" fontId="83" fillId="0" borderId="0"/>
    <xf numFmtId="0" fontId="56" fillId="0" borderId="0"/>
    <xf numFmtId="0" fontId="4" fillId="0" borderId="0"/>
    <xf numFmtId="0" fontId="58" fillId="0" borderId="0">
      <alignment vertical="top"/>
    </xf>
    <xf numFmtId="0" fontId="5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0" borderId="0"/>
    <xf numFmtId="0" fontId="84" fillId="0" borderId="0"/>
    <xf numFmtId="0" fontId="7" fillId="0" borderId="0"/>
    <xf numFmtId="0" fontId="7" fillId="0" borderId="0"/>
    <xf numFmtId="0" fontId="84" fillId="0" borderId="0"/>
    <xf numFmtId="0" fontId="84" fillId="0" borderId="0"/>
    <xf numFmtId="0" fontId="84" fillId="0" borderId="0"/>
    <xf numFmtId="0" fontId="56" fillId="0" borderId="0"/>
    <xf numFmtId="0" fontId="58" fillId="0" borderId="0">
      <alignment vertical="top"/>
    </xf>
    <xf numFmtId="0" fontId="58" fillId="0" borderId="0">
      <alignment vertical="top"/>
    </xf>
    <xf numFmtId="0" fontId="58" fillId="0" borderId="0">
      <alignment vertical="top"/>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5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3" fillId="0" borderId="0">
      <alignment vertical="center"/>
    </xf>
    <xf numFmtId="0" fontId="3" fillId="0" borderId="0">
      <alignment vertical="center"/>
    </xf>
    <xf numFmtId="0" fontId="7" fillId="0" borderId="0"/>
    <xf numFmtId="0" fontId="56" fillId="0" borderId="0"/>
    <xf numFmtId="0" fontId="7"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24"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7" fillId="25" borderId="73" applyNumberFormat="0" applyFont="0" applyAlignment="0" applyProtection="0"/>
    <xf numFmtId="0" fontId="7" fillId="25" borderId="73" applyNumberFormat="0" applyFont="0" applyAlignment="0" applyProtection="0"/>
    <xf numFmtId="0" fontId="7" fillId="25" borderId="73" applyNumberFormat="0" applyFont="0" applyAlignment="0" applyProtection="0"/>
    <xf numFmtId="0" fontId="7" fillId="25" borderId="73" applyNumberFormat="0" applyFont="0" applyAlignment="0" applyProtection="0"/>
    <xf numFmtId="0" fontId="7" fillId="25" borderId="73"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24"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17" fillId="25" borderId="72" applyNumberFormat="0" applyFon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71" fillId="21" borderId="75"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85" fillId="21" borderId="74" applyNumberFormat="0" applyAlignment="0" applyProtection="0"/>
    <xf numFmtId="0" fontId="85" fillId="21" borderId="74" applyNumberFormat="0" applyAlignment="0" applyProtection="0"/>
    <xf numFmtId="0" fontId="85" fillId="21" borderId="74" applyNumberFormat="0" applyAlignment="0" applyProtection="0"/>
    <xf numFmtId="0" fontId="85" fillId="21" borderId="74" applyNumberFormat="0" applyAlignment="0" applyProtection="0"/>
    <xf numFmtId="0" fontId="85" fillId="21" borderId="74"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71" fillId="21" borderId="75"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0" fontId="85" fillId="30" borderId="7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alignment vertical="top"/>
    </xf>
    <xf numFmtId="9" fontId="8" fillId="0" borderId="0" applyFont="0" applyFill="0" applyBorder="0" applyAlignment="0" applyProtection="0"/>
    <xf numFmtId="9" fontId="4" fillId="0" borderId="0" applyFont="0" applyFill="0" applyBorder="0" applyAlignment="0" applyProtection="0"/>
    <xf numFmtId="9" fontId="8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8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alignment vertical="top"/>
    </xf>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6" fillId="0" borderId="0" applyFont="0" applyFill="0" applyBorder="0" applyAlignment="0" applyProtection="0"/>
    <xf numFmtId="177" fontId="41" fillId="0" borderId="0" applyFont="0" applyFill="0" applyBorder="0" applyAlignment="0" applyProtection="0"/>
    <xf numFmtId="178" fontId="41" fillId="0" borderId="0" applyFont="0" applyFill="0" applyBorder="0" applyAlignment="0" applyProtection="0"/>
    <xf numFmtId="0" fontId="6" fillId="0" borderId="0"/>
    <xf numFmtId="0" fontId="6" fillId="0" borderId="0"/>
    <xf numFmtId="0" fontId="6" fillId="0" borderId="0"/>
    <xf numFmtId="0" fontId="7"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7"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0" fillId="0" borderId="76"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67" fontId="7" fillId="0" borderId="0">
      <alignment horizontal="right"/>
    </xf>
    <xf numFmtId="4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01" fillId="0" borderId="0" applyNumberForma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520">
    <xf numFmtId="0" fontId="0" fillId="0" borderId="0" xfId="0"/>
    <xf numFmtId="165" fontId="12" fillId="0" borderId="0" xfId="4" applyNumberFormat="1" applyFont="1"/>
    <xf numFmtId="0" fontId="92" fillId="0" borderId="0" xfId="16" applyFont="1"/>
    <xf numFmtId="0" fontId="93" fillId="0" borderId="0" xfId="16" applyFont="1" applyAlignment="1"/>
    <xf numFmtId="0" fontId="92" fillId="0" borderId="79" xfId="16" applyFont="1" applyBorder="1"/>
    <xf numFmtId="0" fontId="93" fillId="0" borderId="83" xfId="17" applyFont="1" applyBorder="1" applyAlignment="1">
      <alignment horizontal="center" vertical="center" wrapText="1"/>
    </xf>
    <xf numFmtId="0" fontId="93" fillId="0" borderId="51" xfId="17" applyFont="1" applyBorder="1" applyAlignment="1">
      <alignment horizontal="center" vertical="center" wrapText="1"/>
    </xf>
    <xf numFmtId="0" fontId="93" fillId="0" borderId="44" xfId="17" applyFont="1" applyBorder="1" applyAlignment="1">
      <alignment horizontal="center" vertical="center" wrapText="1"/>
    </xf>
    <xf numFmtId="0" fontId="93" fillId="0" borderId="28" xfId="17" applyFont="1" applyBorder="1" applyAlignment="1">
      <alignment horizontal="center" vertical="center" wrapText="1"/>
    </xf>
    <xf numFmtId="0" fontId="94" fillId="0" borderId="80" xfId="0" applyFont="1" applyBorder="1" applyAlignment="1">
      <alignment horizontal="left" vertical="center" wrapText="1"/>
    </xf>
    <xf numFmtId="3" fontId="92" fillId="0" borderId="46" xfId="17" applyNumberFormat="1" applyFont="1" applyBorder="1"/>
    <xf numFmtId="3" fontId="92" fillId="0" borderId="30" xfId="17" applyNumberFormat="1" applyFont="1" applyBorder="1"/>
    <xf numFmtId="3" fontId="92" fillId="0" borderId="47" xfId="17" applyNumberFormat="1" applyFont="1" applyBorder="1"/>
    <xf numFmtId="3" fontId="92" fillId="0" borderId="17" xfId="17" applyNumberFormat="1" applyFont="1" applyBorder="1"/>
    <xf numFmtId="3" fontId="92" fillId="0" borderId="17" xfId="17" applyNumberFormat="1" applyFont="1" applyFill="1" applyBorder="1"/>
    <xf numFmtId="3" fontId="92" fillId="0" borderId="15" xfId="17" applyNumberFormat="1" applyFont="1" applyBorder="1"/>
    <xf numFmtId="167" fontId="92" fillId="0" borderId="16" xfId="17" applyNumberFormat="1" applyFont="1" applyBorder="1" applyAlignment="1">
      <alignment horizontal="right"/>
    </xf>
    <xf numFmtId="167" fontId="92" fillId="0" borderId="84" xfId="17" applyNumberFormat="1" applyFont="1" applyBorder="1" applyAlignment="1">
      <alignment horizontal="right"/>
    </xf>
    <xf numFmtId="167" fontId="92" fillId="0" borderId="17" xfId="17" applyNumberFormat="1" applyFont="1" applyBorder="1" applyAlignment="1">
      <alignment horizontal="right"/>
    </xf>
    <xf numFmtId="167" fontId="92" fillId="0" borderId="15" xfId="17" applyNumberFormat="1" applyFont="1" applyBorder="1" applyAlignment="1">
      <alignment horizontal="right"/>
    </xf>
    <xf numFmtId="167" fontId="92" fillId="0" borderId="0" xfId="16" applyNumberFormat="1" applyFont="1" applyBorder="1"/>
    <xf numFmtId="0" fontId="92" fillId="0" borderId="85" xfId="17" applyFont="1" applyBorder="1" applyAlignment="1">
      <alignment horizontal="left" vertical="center" wrapText="1"/>
    </xf>
    <xf numFmtId="3" fontId="92" fillId="0" borderId="42" xfId="17" applyNumberFormat="1" applyFont="1" applyBorder="1"/>
    <xf numFmtId="3" fontId="92" fillId="0" borderId="86" xfId="17" applyNumberFormat="1" applyFont="1" applyBorder="1"/>
    <xf numFmtId="3" fontId="92" fillId="0" borderId="0" xfId="17" applyNumberFormat="1" applyFont="1" applyBorder="1"/>
    <xf numFmtId="166" fontId="92" fillId="0" borderId="87" xfId="17" applyNumberFormat="1" applyFont="1" applyBorder="1"/>
    <xf numFmtId="166" fontId="92" fillId="0" borderId="88" xfId="17" applyNumberFormat="1" applyFont="1" applyBorder="1"/>
    <xf numFmtId="3" fontId="92" fillId="0" borderId="89" xfId="17" applyNumberFormat="1" applyFont="1" applyBorder="1"/>
    <xf numFmtId="167" fontId="92" fillId="0" borderId="90" xfId="17" applyNumberFormat="1" applyFont="1" applyBorder="1" applyAlignment="1">
      <alignment horizontal="right"/>
    </xf>
    <xf numFmtId="167" fontId="92" fillId="0" borderId="88" xfId="17" applyNumberFormat="1" applyFont="1" applyBorder="1" applyAlignment="1">
      <alignment horizontal="right"/>
    </xf>
    <xf numFmtId="2" fontId="92" fillId="0" borderId="91" xfId="17" applyNumberFormat="1" applyFont="1" applyBorder="1" applyAlignment="1">
      <alignment horizontal="right"/>
    </xf>
    <xf numFmtId="167" fontId="92" fillId="0" borderId="89" xfId="17" applyNumberFormat="1" applyFont="1" applyBorder="1" applyAlignment="1">
      <alignment horizontal="right"/>
    </xf>
    <xf numFmtId="0" fontId="94" fillId="0" borderId="85" xfId="0" applyFont="1" applyBorder="1" applyAlignment="1">
      <alignment horizontal="left" vertical="center" wrapText="1"/>
    </xf>
    <xf numFmtId="3" fontId="92" fillId="0" borderId="92" xfId="17" applyNumberFormat="1" applyFont="1" applyBorder="1"/>
    <xf numFmtId="3" fontId="92" fillId="0" borderId="88" xfId="17" applyNumberFormat="1" applyFont="1" applyBorder="1"/>
    <xf numFmtId="3" fontId="92" fillId="0" borderId="93" xfId="17" applyNumberFormat="1" applyFont="1" applyBorder="1"/>
    <xf numFmtId="3" fontId="92" fillId="0" borderId="91" xfId="17" applyNumberFormat="1" applyFont="1" applyBorder="1"/>
    <xf numFmtId="3" fontId="92" fillId="0" borderId="22" xfId="17" applyNumberFormat="1" applyFont="1" applyBorder="1"/>
    <xf numFmtId="167" fontId="92" fillId="0" borderId="8" xfId="17" applyNumberFormat="1" applyFont="1" applyBorder="1" applyAlignment="1">
      <alignment horizontal="right"/>
    </xf>
    <xf numFmtId="167" fontId="92" fillId="0" borderId="94" xfId="17" applyNumberFormat="1" applyFont="1" applyBorder="1" applyAlignment="1">
      <alignment horizontal="right"/>
    </xf>
    <xf numFmtId="167" fontId="92" fillId="0" borderId="9" xfId="17" applyNumberFormat="1" applyFont="1" applyFill="1" applyBorder="1" applyAlignment="1">
      <alignment horizontal="right"/>
    </xf>
    <xf numFmtId="167" fontId="92" fillId="0" borderId="22" xfId="17" applyNumberFormat="1" applyFont="1" applyBorder="1" applyAlignment="1">
      <alignment horizontal="right"/>
    </xf>
    <xf numFmtId="0" fontId="94" fillId="0" borderId="95" xfId="0" applyFont="1" applyBorder="1" applyAlignment="1">
      <alignment horizontal="left" vertical="center" wrapText="1"/>
    </xf>
    <xf numFmtId="3" fontId="92" fillId="0" borderId="96" xfId="17" applyNumberFormat="1" applyFont="1" applyBorder="1"/>
    <xf numFmtId="3" fontId="92" fillId="0" borderId="94" xfId="17" applyNumberFormat="1" applyFont="1" applyBorder="1"/>
    <xf numFmtId="3" fontId="92" fillId="0" borderId="97" xfId="17" applyNumberFormat="1" applyFont="1" applyBorder="1"/>
    <xf numFmtId="3" fontId="92" fillId="0" borderId="98" xfId="17" applyNumberFormat="1" applyFont="1" applyBorder="1"/>
    <xf numFmtId="3" fontId="92" fillId="0" borderId="23" xfId="17" applyNumberFormat="1" applyFont="1" applyBorder="1"/>
    <xf numFmtId="0" fontId="92" fillId="0" borderId="85" xfId="17" applyFont="1" applyBorder="1" applyAlignment="1">
      <alignment horizontal="left" vertical="center"/>
    </xf>
    <xf numFmtId="3" fontId="92" fillId="0" borderId="19" xfId="17" applyNumberFormat="1" applyFont="1" applyBorder="1"/>
    <xf numFmtId="3" fontId="92" fillId="0" borderId="83" xfId="17" applyNumberFormat="1" applyFont="1" applyBorder="1"/>
    <xf numFmtId="3" fontId="92" fillId="0" borderId="33" xfId="17" applyNumberFormat="1" applyFont="1" applyBorder="1"/>
    <xf numFmtId="3" fontId="92" fillId="0" borderId="3" xfId="17" applyNumberFormat="1" applyFont="1" applyBorder="1"/>
    <xf numFmtId="3" fontId="92" fillId="0" borderId="4" xfId="17" applyNumberFormat="1" applyFont="1" applyBorder="1"/>
    <xf numFmtId="3" fontId="92" fillId="0" borderId="39" xfId="17" applyNumberFormat="1" applyFont="1" applyBorder="1"/>
    <xf numFmtId="167" fontId="92" fillId="0" borderId="2" xfId="17" applyNumberFormat="1" applyFont="1" applyBorder="1" applyAlignment="1">
      <alignment horizontal="right"/>
    </xf>
    <xf numFmtId="167" fontId="92" fillId="0" borderId="3" xfId="17" applyNumberFormat="1" applyFont="1" applyBorder="1" applyAlignment="1">
      <alignment horizontal="right"/>
    </xf>
    <xf numFmtId="167" fontId="92" fillId="0" borderId="4" xfId="17" applyNumberFormat="1" applyFont="1" applyFill="1" applyBorder="1" applyAlignment="1">
      <alignment horizontal="right"/>
    </xf>
    <xf numFmtId="167" fontId="92" fillId="0" borderId="39" xfId="17" applyNumberFormat="1" applyFont="1" applyBorder="1" applyAlignment="1">
      <alignment horizontal="right"/>
    </xf>
    <xf numFmtId="0" fontId="93" fillId="0" borderId="50" xfId="17" applyFont="1" applyBorder="1" applyAlignment="1">
      <alignment horizontal="left" vertical="center"/>
    </xf>
    <xf numFmtId="3" fontId="93" fillId="0" borderId="26" xfId="17" applyNumberFormat="1" applyFont="1" applyBorder="1"/>
    <xf numFmtId="3" fontId="93" fillId="0" borderId="82" xfId="17" applyNumberFormat="1" applyFont="1" applyBorder="1"/>
    <xf numFmtId="3" fontId="93" fillId="0" borderId="51" xfId="17" applyNumberFormat="1" applyFont="1" applyBorder="1"/>
    <xf numFmtId="3" fontId="93" fillId="0" borderId="44" xfId="17" applyNumberFormat="1" applyFont="1" applyBorder="1"/>
    <xf numFmtId="166" fontId="93" fillId="0" borderId="37" xfId="18" applyNumberFormat="1" applyFont="1" applyBorder="1" applyAlignment="1">
      <alignment horizontal="right"/>
    </xf>
    <xf numFmtId="166" fontId="93" fillId="0" borderId="83" xfId="18" applyNumberFormat="1" applyFont="1" applyBorder="1" applyAlignment="1">
      <alignment horizontal="right"/>
    </xf>
    <xf numFmtId="166" fontId="93" fillId="0" borderId="11" xfId="17" applyNumberFormat="1" applyFont="1" applyBorder="1" applyAlignment="1">
      <alignment horizontal="right"/>
    </xf>
    <xf numFmtId="166" fontId="93" fillId="0" borderId="28" xfId="17" applyNumberFormat="1" applyFont="1" applyBorder="1" applyAlignment="1">
      <alignment horizontal="right"/>
    </xf>
    <xf numFmtId="3" fontId="92" fillId="0" borderId="35" xfId="17" applyNumberFormat="1" applyFont="1" applyBorder="1"/>
    <xf numFmtId="167" fontId="92" fillId="0" borderId="36" xfId="17" applyNumberFormat="1" applyFont="1" applyBorder="1" applyAlignment="1">
      <alignment horizontal="right"/>
    </xf>
    <xf numFmtId="167" fontId="92" fillId="0" borderId="30" xfId="17" applyNumberFormat="1" applyFont="1" applyBorder="1" applyAlignment="1">
      <alignment horizontal="right"/>
    </xf>
    <xf numFmtId="167" fontId="92" fillId="0" borderId="31" xfId="17" applyNumberFormat="1" applyFont="1" applyBorder="1" applyAlignment="1">
      <alignment horizontal="right"/>
    </xf>
    <xf numFmtId="167" fontId="92" fillId="0" borderId="35" xfId="17" applyNumberFormat="1" applyFont="1" applyBorder="1" applyAlignment="1">
      <alignment horizontal="right"/>
    </xf>
    <xf numFmtId="3" fontId="92" fillId="0" borderId="22" xfId="17" applyNumberFormat="1" applyFont="1" applyFill="1" applyBorder="1"/>
    <xf numFmtId="167" fontId="92" fillId="0" borderId="9" xfId="17" applyNumberFormat="1" applyFont="1" applyBorder="1" applyAlignment="1">
      <alignment horizontal="right"/>
    </xf>
    <xf numFmtId="3" fontId="92" fillId="0" borderId="24" xfId="17" applyNumberFormat="1" applyFont="1" applyBorder="1"/>
    <xf numFmtId="0" fontId="92" fillId="0" borderId="99" xfId="17" applyFont="1" applyBorder="1" applyAlignment="1">
      <alignment horizontal="left" vertical="center"/>
    </xf>
    <xf numFmtId="167" fontId="92" fillId="0" borderId="91" xfId="17" applyNumberFormat="1" applyFont="1" applyBorder="1" applyAlignment="1">
      <alignment horizontal="right"/>
    </xf>
    <xf numFmtId="0" fontId="92" fillId="0" borderId="0" xfId="16" applyFont="1" applyBorder="1"/>
    <xf numFmtId="0" fontId="92" fillId="0" borderId="100" xfId="17" applyFont="1" applyBorder="1" applyAlignment="1">
      <alignment horizontal="left" vertical="center"/>
    </xf>
    <xf numFmtId="3" fontId="92" fillId="0" borderId="51" xfId="17" applyNumberFormat="1" applyFont="1" applyBorder="1"/>
    <xf numFmtId="3" fontId="92" fillId="0" borderId="44" xfId="17" applyNumberFormat="1" applyFont="1" applyBorder="1"/>
    <xf numFmtId="167" fontId="92" fillId="0" borderId="101" xfId="17" applyNumberFormat="1" applyFont="1" applyBorder="1" applyAlignment="1">
      <alignment horizontal="right"/>
    </xf>
    <xf numFmtId="167" fontId="92" fillId="0" borderId="83" xfId="17" applyNumberFormat="1" applyFont="1" applyBorder="1" applyAlignment="1">
      <alignment horizontal="right"/>
    </xf>
    <xf numFmtId="167" fontId="92" fillId="0" borderId="51" xfId="17" applyNumberFormat="1" applyFont="1" applyBorder="1" applyAlignment="1">
      <alignment horizontal="right"/>
    </xf>
    <xf numFmtId="167" fontId="92" fillId="0" borderId="44" xfId="17" applyNumberFormat="1" applyFont="1" applyBorder="1" applyAlignment="1">
      <alignment horizontal="right"/>
    </xf>
    <xf numFmtId="0" fontId="92" fillId="0" borderId="0" xfId="16" applyFont="1" applyFill="1" applyBorder="1"/>
    <xf numFmtId="3" fontId="93" fillId="0" borderId="83" xfId="17" applyNumberFormat="1" applyFont="1" applyBorder="1"/>
    <xf numFmtId="166" fontId="93" fillId="0" borderId="101" xfId="18" applyNumberFormat="1" applyFont="1" applyBorder="1" applyAlignment="1">
      <alignment horizontal="right"/>
    </xf>
    <xf numFmtId="0" fontId="93" fillId="0" borderId="0" xfId="16" applyFont="1" applyBorder="1" applyAlignment="1">
      <alignment horizontal="left" vertical="center"/>
    </xf>
    <xf numFmtId="0" fontId="92" fillId="0" borderId="0" xfId="16" applyFont="1" applyFill="1"/>
    <xf numFmtId="165" fontId="92" fillId="0" borderId="0" xfId="2511" applyNumberFormat="1" applyFont="1" applyFill="1"/>
    <xf numFmtId="165" fontId="92" fillId="0" borderId="0" xfId="2242" applyNumberFormat="1" applyFont="1" applyFill="1"/>
    <xf numFmtId="165" fontId="92" fillId="0" borderId="0" xfId="2511" applyNumberFormat="1" applyFont="1"/>
    <xf numFmtId="0" fontId="93" fillId="0" borderId="101" xfId="16" applyFont="1" applyBorder="1" applyAlignment="1">
      <alignment horizontal="center" vertical="center" wrapText="1"/>
    </xf>
    <xf numFmtId="0" fontId="93" fillId="0" borderId="83" xfId="16" applyFont="1" applyBorder="1" applyAlignment="1">
      <alignment horizontal="center" vertical="center" wrapText="1"/>
    </xf>
    <xf numFmtId="0" fontId="93" fillId="0" borderId="51" xfId="16" applyFont="1" applyBorder="1" applyAlignment="1">
      <alignment horizontal="center" vertical="center" wrapText="1"/>
    </xf>
    <xf numFmtId="0" fontId="93" fillId="0" borderId="43" xfId="16" applyFont="1" applyBorder="1" applyAlignment="1">
      <alignment horizontal="center" vertical="center" wrapText="1"/>
    </xf>
    <xf numFmtId="0" fontId="92" fillId="0" borderId="102" xfId="16" applyFont="1" applyBorder="1" applyAlignment="1">
      <alignment horizontal="left" vertical="center" wrapText="1"/>
    </xf>
    <xf numFmtId="3" fontId="92" fillId="0" borderId="8" xfId="16" applyNumberFormat="1" applyFont="1" applyBorder="1" applyAlignment="1">
      <alignment horizontal="right"/>
    </xf>
    <xf numFmtId="3" fontId="92" fillId="0" borderId="94" xfId="16" applyNumberFormat="1" applyFont="1" applyBorder="1" applyAlignment="1">
      <alignment horizontal="right"/>
    </xf>
    <xf numFmtId="3" fontId="92" fillId="0" borderId="9" xfId="16" applyNumberFormat="1" applyFont="1" applyBorder="1" applyAlignment="1">
      <alignment horizontal="right"/>
    </xf>
    <xf numFmtId="166" fontId="92" fillId="0" borderId="40" xfId="18" applyNumberFormat="1" applyFont="1" applyBorder="1" applyAlignment="1">
      <alignment horizontal="right"/>
    </xf>
    <xf numFmtId="166" fontId="92" fillId="0" borderId="94" xfId="18" applyNumberFormat="1" applyFont="1" applyBorder="1" applyAlignment="1">
      <alignment horizontal="right"/>
    </xf>
    <xf numFmtId="166" fontId="92" fillId="0" borderId="9" xfId="18" applyNumberFormat="1" applyFont="1" applyBorder="1" applyAlignment="1">
      <alignment horizontal="right"/>
    </xf>
    <xf numFmtId="0" fontId="92" fillId="0" borderId="85" xfId="16" applyFont="1" applyBorder="1" applyAlignment="1">
      <alignment horizontal="left" vertical="center"/>
    </xf>
    <xf numFmtId="3" fontId="92" fillId="0" borderId="90" xfId="16" applyNumberFormat="1" applyFont="1" applyBorder="1" applyAlignment="1">
      <alignment horizontal="right"/>
    </xf>
    <xf numFmtId="3" fontId="92" fillId="0" borderId="88" xfId="16" applyNumberFormat="1" applyFont="1" applyBorder="1" applyAlignment="1">
      <alignment horizontal="right"/>
    </xf>
    <xf numFmtId="3" fontId="92" fillId="0" borderId="91" xfId="16" applyNumberFormat="1" applyFont="1" applyBorder="1" applyAlignment="1">
      <alignment horizontal="right"/>
    </xf>
    <xf numFmtId="166" fontId="92" fillId="0" borderId="103" xfId="18" applyNumberFormat="1" applyFont="1" applyBorder="1" applyAlignment="1">
      <alignment horizontal="right"/>
    </xf>
    <xf numFmtId="166" fontId="92" fillId="0" borderId="88" xfId="18" applyNumberFormat="1" applyFont="1" applyBorder="1" applyAlignment="1">
      <alignment horizontal="right"/>
    </xf>
    <xf numFmtId="166" fontId="92" fillId="0" borderId="91" xfId="18" applyNumberFormat="1" applyFont="1" applyBorder="1" applyAlignment="1">
      <alignment horizontal="right"/>
    </xf>
    <xf numFmtId="0" fontId="92" fillId="0" borderId="99" xfId="16" applyFont="1" applyBorder="1" applyAlignment="1">
      <alignment horizontal="left" vertical="center"/>
    </xf>
    <xf numFmtId="3" fontId="92" fillId="0" borderId="104" xfId="16" applyNumberFormat="1" applyFont="1" applyBorder="1" applyAlignment="1">
      <alignment horizontal="right"/>
    </xf>
    <xf numFmtId="3" fontId="92" fillId="0" borderId="98" xfId="16" applyNumberFormat="1" applyFont="1" applyBorder="1" applyAlignment="1">
      <alignment horizontal="right"/>
    </xf>
    <xf numFmtId="3" fontId="92" fillId="0" borderId="87" xfId="16" applyNumberFormat="1" applyFont="1" applyBorder="1" applyAlignment="1">
      <alignment horizontal="right"/>
    </xf>
    <xf numFmtId="166" fontId="92" fillId="0" borderId="106" xfId="18" applyNumberFormat="1" applyFont="1" applyBorder="1" applyAlignment="1">
      <alignment horizontal="right"/>
    </xf>
    <xf numFmtId="166" fontId="92" fillId="0" borderId="98" xfId="18" applyNumberFormat="1" applyFont="1" applyBorder="1" applyAlignment="1">
      <alignment horizontal="right"/>
    </xf>
    <xf numFmtId="166" fontId="92" fillId="0" borderId="98" xfId="952" applyNumberFormat="1" applyFont="1" applyBorder="1" applyAlignment="1">
      <alignment horizontal="right"/>
    </xf>
    <xf numFmtId="166" fontId="92" fillId="0" borderId="87" xfId="952" applyNumberFormat="1" applyFont="1" applyBorder="1" applyAlignment="1">
      <alignment horizontal="right"/>
    </xf>
    <xf numFmtId="0" fontId="93" fillId="0" borderId="50" xfId="16" applyFont="1" applyBorder="1" applyAlignment="1">
      <alignment horizontal="left" vertical="center"/>
    </xf>
    <xf numFmtId="3" fontId="93" fillId="0" borderId="10" xfId="16" applyNumberFormat="1" applyFont="1" applyBorder="1" applyAlignment="1">
      <alignment horizontal="right" vertical="center"/>
    </xf>
    <xf numFmtId="3" fontId="93" fillId="0" borderId="82" xfId="16" applyNumberFormat="1" applyFont="1" applyBorder="1" applyAlignment="1">
      <alignment horizontal="right" vertical="center"/>
    </xf>
    <xf numFmtId="3" fontId="93" fillId="0" borderId="11" xfId="16" applyNumberFormat="1" applyFont="1" applyBorder="1" applyAlignment="1">
      <alignment horizontal="right" vertical="center"/>
    </xf>
    <xf numFmtId="166" fontId="93" fillId="0" borderId="29" xfId="18" applyNumberFormat="1" applyFont="1" applyBorder="1" applyAlignment="1">
      <alignment horizontal="right" vertical="center"/>
    </xf>
    <xf numFmtId="166" fontId="93" fillId="0" borderId="82" xfId="18" applyNumberFormat="1" applyFont="1" applyBorder="1" applyAlignment="1">
      <alignment horizontal="right" vertical="center"/>
    </xf>
    <xf numFmtId="166" fontId="93" fillId="0" borderId="11" xfId="18" applyNumberFormat="1" applyFont="1" applyBorder="1" applyAlignment="1">
      <alignment horizontal="right" vertical="center"/>
    </xf>
    <xf numFmtId="166" fontId="92" fillId="0" borderId="87" xfId="18" applyNumberFormat="1" applyFont="1" applyBorder="1" applyAlignment="1">
      <alignment horizontal="right"/>
    </xf>
    <xf numFmtId="0" fontId="92" fillId="0" borderId="0" xfId="1513" applyFont="1"/>
    <xf numFmtId="3" fontId="92" fillId="0" borderId="0" xfId="1513" applyNumberFormat="1" applyFont="1"/>
    <xf numFmtId="166" fontId="92" fillId="0" borderId="0" xfId="1513" applyNumberFormat="1" applyFont="1"/>
    <xf numFmtId="166" fontId="92" fillId="0" borderId="0" xfId="1513" applyNumberFormat="1" applyFont="1" applyFill="1"/>
    <xf numFmtId="0" fontId="92" fillId="0" borderId="0" xfId="1513" applyFont="1" applyFill="1"/>
    <xf numFmtId="0" fontId="92" fillId="0" borderId="0" xfId="0" applyFont="1"/>
    <xf numFmtId="0" fontId="92" fillId="0" borderId="93" xfId="16" applyFont="1" applyBorder="1" applyAlignment="1">
      <alignment horizontal="left" vertical="center" wrapText="1"/>
    </xf>
    <xf numFmtId="3" fontId="92" fillId="0" borderId="92" xfId="16" applyNumberFormat="1" applyFont="1" applyBorder="1" applyAlignment="1">
      <alignment horizontal="center" vertical="center"/>
    </xf>
    <xf numFmtId="3" fontId="92" fillId="0" borderId="88" xfId="16" applyNumberFormat="1" applyFont="1" applyBorder="1" applyAlignment="1">
      <alignment horizontal="center" vertical="center"/>
    </xf>
    <xf numFmtId="3" fontId="92" fillId="0" borderId="30" xfId="16" applyNumberFormat="1" applyFont="1" applyBorder="1" applyAlignment="1">
      <alignment horizontal="center" vertical="center"/>
    </xf>
    <xf numFmtId="3" fontId="92" fillId="0" borderId="31" xfId="16" applyNumberFormat="1" applyFont="1" applyBorder="1" applyAlignment="1">
      <alignment horizontal="center" vertical="center"/>
    </xf>
    <xf numFmtId="3" fontId="92" fillId="0" borderId="9" xfId="16" applyNumberFormat="1" applyFont="1" applyBorder="1" applyAlignment="1">
      <alignment horizontal="center" vertical="center"/>
    </xf>
    <xf numFmtId="166" fontId="92" fillId="0" borderId="34" xfId="18" applyNumberFormat="1" applyFont="1" applyBorder="1" applyAlignment="1">
      <alignment horizontal="center" vertical="center"/>
    </xf>
    <xf numFmtId="166" fontId="92" fillId="0" borderId="30" xfId="18" applyNumberFormat="1" applyFont="1" applyBorder="1" applyAlignment="1">
      <alignment horizontal="center" vertical="center"/>
    </xf>
    <xf numFmtId="166" fontId="92" fillId="0" borderId="93" xfId="18" applyNumberFormat="1" applyFont="1" applyBorder="1" applyAlignment="1">
      <alignment horizontal="center" vertical="center"/>
    </xf>
    <xf numFmtId="166" fontId="92" fillId="0" borderId="91" xfId="18" applyNumberFormat="1" applyFont="1" applyBorder="1" applyAlignment="1">
      <alignment horizontal="center" vertical="center"/>
    </xf>
    <xf numFmtId="3" fontId="92" fillId="0" borderId="91" xfId="16" applyNumberFormat="1" applyFont="1" applyBorder="1" applyAlignment="1">
      <alignment horizontal="center" vertical="center"/>
    </xf>
    <xf numFmtId="166" fontId="92" fillId="0" borderId="103" xfId="18" applyNumberFormat="1" applyFont="1" applyBorder="1" applyAlignment="1">
      <alignment horizontal="center" vertical="center"/>
    </xf>
    <xf numFmtId="166" fontId="92" fillId="0" borderId="88" xfId="18" applyNumberFormat="1" applyFont="1" applyBorder="1" applyAlignment="1">
      <alignment horizontal="center" vertical="center"/>
    </xf>
    <xf numFmtId="0" fontId="92" fillId="0" borderId="93" xfId="16" applyFont="1" applyBorder="1" applyAlignment="1">
      <alignment horizontal="left" vertical="center"/>
    </xf>
    <xf numFmtId="0" fontId="92" fillId="0" borderId="0" xfId="16" applyFont="1" applyBorder="1" applyAlignment="1">
      <alignment horizontal="left" vertical="center"/>
    </xf>
    <xf numFmtId="3" fontId="92" fillId="0" borderId="42" xfId="16" applyNumberFormat="1" applyFont="1" applyBorder="1" applyAlignment="1">
      <alignment horizontal="center" vertical="center"/>
    </xf>
    <xf numFmtId="3" fontId="92" fillId="0" borderId="83" xfId="16" applyNumberFormat="1" applyFont="1" applyBorder="1" applyAlignment="1">
      <alignment horizontal="center" vertical="center"/>
    </xf>
    <xf numFmtId="3" fontId="92" fillId="0" borderId="51" xfId="16" applyNumberFormat="1" applyFont="1" applyBorder="1" applyAlignment="1">
      <alignment horizontal="center" vertical="center"/>
    </xf>
    <xf numFmtId="166" fontId="92" fillId="0" borderId="43" xfId="18" applyNumberFormat="1" applyFont="1" applyBorder="1" applyAlignment="1">
      <alignment horizontal="center" vertical="center"/>
    </xf>
    <xf numFmtId="166" fontId="92" fillId="0" borderId="83" xfId="18" applyNumberFormat="1" applyFont="1" applyBorder="1" applyAlignment="1">
      <alignment horizontal="center" vertical="center"/>
    </xf>
    <xf numFmtId="166" fontId="92" fillId="0" borderId="37" xfId="18" applyNumberFormat="1" applyFont="1" applyBorder="1" applyAlignment="1">
      <alignment horizontal="center" vertical="center"/>
    </xf>
    <xf numFmtId="166" fontId="92" fillId="0" borderId="51" xfId="18" applyNumberFormat="1" applyFont="1" applyBorder="1" applyAlignment="1">
      <alignment horizontal="center" vertical="center"/>
    </xf>
    <xf numFmtId="0" fontId="93" fillId="0" borderId="26" xfId="16" applyFont="1" applyBorder="1" applyAlignment="1">
      <alignment horizontal="left" vertical="center"/>
    </xf>
    <xf numFmtId="3" fontId="93" fillId="0" borderId="27" xfId="16" applyNumberFormat="1" applyFont="1" applyBorder="1" applyAlignment="1">
      <alignment horizontal="center" vertical="center"/>
    </xf>
    <xf numFmtId="3" fontId="93" fillId="0" borderId="83" xfId="16" applyNumberFormat="1" applyFont="1" applyBorder="1" applyAlignment="1">
      <alignment horizontal="center" vertical="center"/>
    </xf>
    <xf numFmtId="3" fontId="93" fillId="0" borderId="51" xfId="16" applyNumberFormat="1" applyFont="1" applyBorder="1" applyAlignment="1">
      <alignment horizontal="center" vertical="center"/>
    </xf>
    <xf numFmtId="166" fontId="93" fillId="0" borderId="43" xfId="18" applyNumberFormat="1" applyFont="1" applyBorder="1" applyAlignment="1">
      <alignment horizontal="center" vertical="center"/>
    </xf>
    <xf numFmtId="166" fontId="93" fillId="0" borderId="83" xfId="18" applyNumberFormat="1" applyFont="1" applyBorder="1" applyAlignment="1">
      <alignment horizontal="center" vertical="center"/>
    </xf>
    <xf numFmtId="166" fontId="93" fillId="0" borderId="82" xfId="18" applyNumberFormat="1" applyFont="1" applyBorder="1" applyAlignment="1">
      <alignment horizontal="center" vertical="center"/>
    </xf>
    <xf numFmtId="166" fontId="93" fillId="0" borderId="26" xfId="18" applyNumberFormat="1" applyFont="1" applyBorder="1" applyAlignment="1">
      <alignment horizontal="center" vertical="center"/>
    </xf>
    <xf numFmtId="166" fontId="93" fillId="0" borderId="11" xfId="18" applyNumberFormat="1" applyFont="1" applyBorder="1" applyAlignment="1">
      <alignment horizontal="center" vertical="center"/>
    </xf>
    <xf numFmtId="166" fontId="92" fillId="0" borderId="47" xfId="18" applyNumberFormat="1" applyFont="1" applyBorder="1" applyAlignment="1">
      <alignment horizontal="center" vertical="center"/>
    </xf>
    <xf numFmtId="166" fontId="92" fillId="0" borderId="31" xfId="18" applyNumberFormat="1" applyFont="1" applyBorder="1" applyAlignment="1">
      <alignment horizontal="center" vertical="center"/>
    </xf>
    <xf numFmtId="0" fontId="94" fillId="0" borderId="0" xfId="16" applyFont="1" applyFill="1" applyBorder="1" applyAlignment="1">
      <alignment horizontal="left" vertical="center"/>
    </xf>
    <xf numFmtId="3" fontId="92" fillId="0" borderId="86" xfId="16" applyNumberFormat="1" applyFont="1" applyBorder="1" applyAlignment="1">
      <alignment horizontal="center" vertical="center"/>
    </xf>
    <xf numFmtId="3" fontId="92" fillId="0" borderId="23" xfId="16" applyNumberFormat="1" applyFont="1" applyBorder="1" applyAlignment="1">
      <alignment horizontal="center" vertical="center"/>
    </xf>
    <xf numFmtId="166" fontId="92" fillId="0" borderId="21" xfId="18" applyNumberFormat="1" applyFont="1" applyBorder="1" applyAlignment="1">
      <alignment horizontal="center" vertical="center"/>
    </xf>
    <xf numFmtId="166" fontId="92" fillId="0" borderId="86" xfId="18" applyNumberFormat="1" applyFont="1" applyBorder="1" applyAlignment="1">
      <alignment horizontal="center" vertical="center"/>
    </xf>
    <xf numFmtId="166" fontId="92" fillId="0" borderId="0" xfId="18" applyNumberFormat="1" applyFont="1" applyBorder="1" applyAlignment="1">
      <alignment horizontal="center" vertical="center"/>
    </xf>
    <xf numFmtId="166" fontId="92" fillId="0" borderId="23" xfId="18" applyNumberFormat="1" applyFont="1" applyBorder="1" applyAlignment="1">
      <alignment horizontal="center" vertical="center"/>
    </xf>
    <xf numFmtId="3" fontId="93" fillId="0" borderId="82" xfId="16" applyNumberFormat="1" applyFont="1" applyBorder="1" applyAlignment="1">
      <alignment horizontal="center" vertical="center"/>
    </xf>
    <xf numFmtId="3" fontId="93" fillId="0" borderId="11" xfId="16" applyNumberFormat="1" applyFont="1" applyBorder="1" applyAlignment="1">
      <alignment horizontal="center" vertical="center"/>
    </xf>
    <xf numFmtId="166" fontId="93" fillId="0" borderId="29" xfId="18" applyNumberFormat="1" applyFont="1" applyBorder="1" applyAlignment="1">
      <alignment horizontal="center" vertical="center"/>
    </xf>
    <xf numFmtId="3" fontId="92" fillId="0" borderId="0" xfId="0" applyNumberFormat="1" applyFont="1"/>
    <xf numFmtId="0" fontId="92" fillId="0" borderId="0" xfId="0" applyFont="1" applyFill="1"/>
    <xf numFmtId="3" fontId="92" fillId="0" borderId="0" xfId="0" applyNumberFormat="1" applyFont="1" applyFill="1"/>
    <xf numFmtId="0" fontId="92" fillId="0" borderId="0" xfId="0" applyFont="1" applyBorder="1"/>
    <xf numFmtId="166" fontId="92" fillId="0" borderId="0" xfId="0" applyNumberFormat="1" applyFont="1" applyFill="1"/>
    <xf numFmtId="3" fontId="92" fillId="0" borderId="94" xfId="16" applyNumberFormat="1" applyFont="1" applyBorder="1" applyAlignment="1">
      <alignment horizontal="center" vertical="center"/>
    </xf>
    <xf numFmtId="3" fontId="92" fillId="0" borderId="3" xfId="16" applyNumberFormat="1" applyFont="1" applyBorder="1" applyAlignment="1">
      <alignment horizontal="center" vertical="center"/>
    </xf>
    <xf numFmtId="166" fontId="92" fillId="0" borderId="107" xfId="18" applyNumberFormat="1" applyFont="1" applyBorder="1" applyAlignment="1">
      <alignment horizontal="center" vertical="center"/>
    </xf>
    <xf numFmtId="166" fontId="93" fillId="0" borderId="5" xfId="18" applyNumberFormat="1" applyFont="1" applyBorder="1" applyAlignment="1">
      <alignment horizontal="center" vertical="center"/>
    </xf>
    <xf numFmtId="166" fontId="92" fillId="0" borderId="32" xfId="18" applyNumberFormat="1" applyFont="1" applyBorder="1" applyAlignment="1">
      <alignment horizontal="center" vertical="center"/>
    </xf>
    <xf numFmtId="166" fontId="92" fillId="0" borderId="20" xfId="18" applyNumberFormat="1" applyFont="1" applyBorder="1" applyAlignment="1">
      <alignment horizontal="center" vertical="center"/>
    </xf>
    <xf numFmtId="0" fontId="93" fillId="0" borderId="0" xfId="16" applyFont="1" applyAlignment="1">
      <alignment horizontal="right" vertical="center"/>
    </xf>
    <xf numFmtId="0" fontId="93" fillId="0" borderId="0" xfId="16" applyFont="1" applyAlignment="1">
      <alignment horizontal="center"/>
    </xf>
    <xf numFmtId="0" fontId="93" fillId="0" borderId="0" xfId="16" applyFont="1" applyBorder="1" applyAlignment="1"/>
    <xf numFmtId="0" fontId="93" fillId="0" borderId="0" xfId="16" applyFont="1" applyBorder="1" applyAlignment="1">
      <alignment horizontal="right" vertical="center"/>
    </xf>
    <xf numFmtId="1" fontId="95" fillId="0" borderId="10" xfId="2504" applyNumberFormat="1" applyFont="1" applyBorder="1" applyAlignment="1">
      <alignment horizontal="center"/>
    </xf>
    <xf numFmtId="1" fontId="95" fillId="0" borderId="82" xfId="2504" applyNumberFormat="1" applyFont="1" applyBorder="1" applyAlignment="1">
      <alignment horizontal="center"/>
    </xf>
    <xf numFmtId="1" fontId="95" fillId="0" borderId="11" xfId="2504" applyNumberFormat="1" applyFont="1" applyBorder="1" applyAlignment="1">
      <alignment horizontal="center"/>
    </xf>
    <xf numFmtId="1" fontId="95" fillId="0" borderId="28" xfId="2504" applyNumberFormat="1" applyFont="1" applyBorder="1" applyAlignment="1">
      <alignment horizontal="center"/>
    </xf>
    <xf numFmtId="3" fontId="94" fillId="0" borderId="8" xfId="2504" applyNumberFormat="1" applyFont="1" applyBorder="1" applyAlignment="1">
      <alignment horizontal="center" vertical="center" wrapText="1"/>
    </xf>
    <xf numFmtId="3" fontId="94" fillId="0" borderId="94" xfId="2504" applyNumberFormat="1" applyFont="1" applyBorder="1" applyAlignment="1">
      <alignment horizontal="center" vertical="center" wrapText="1"/>
    </xf>
    <xf numFmtId="3" fontId="94" fillId="0" borderId="9" xfId="2504" applyNumberFormat="1" applyFont="1" applyBorder="1" applyAlignment="1">
      <alignment horizontal="center" vertical="center" wrapText="1"/>
    </xf>
    <xf numFmtId="3" fontId="94" fillId="0" borderId="22" xfId="2504" applyNumberFormat="1" applyFont="1" applyBorder="1" applyAlignment="1">
      <alignment horizontal="center" vertical="center" wrapText="1"/>
    </xf>
    <xf numFmtId="3" fontId="94" fillId="0" borderId="90" xfId="2504" applyNumberFormat="1" applyFont="1" applyBorder="1" applyAlignment="1">
      <alignment horizontal="center" vertical="center" wrapText="1"/>
    </xf>
    <xf numFmtId="3" fontId="94" fillId="0" borderId="88" xfId="2504" applyNumberFormat="1" applyFont="1" applyBorder="1" applyAlignment="1">
      <alignment horizontal="center" vertical="center" wrapText="1"/>
    </xf>
    <xf numFmtId="3" fontId="94" fillId="0" borderId="91" xfId="2504" applyNumberFormat="1" applyFont="1" applyBorder="1" applyAlignment="1">
      <alignment horizontal="center" vertical="center" wrapText="1"/>
    </xf>
    <xf numFmtId="3" fontId="94" fillId="0" borderId="89" xfId="2504" applyNumberFormat="1" applyFont="1" applyBorder="1" applyAlignment="1">
      <alignment horizontal="center" vertical="center" wrapText="1"/>
    </xf>
    <xf numFmtId="0" fontId="93" fillId="0" borderId="0" xfId="16" applyFont="1"/>
    <xf numFmtId="3" fontId="94" fillId="0" borderId="90" xfId="2504" applyNumberFormat="1" applyFont="1" applyFill="1" applyBorder="1" applyAlignment="1">
      <alignment horizontal="center" vertical="center" wrapText="1"/>
    </xf>
    <xf numFmtId="3" fontId="94" fillId="0" borderId="88" xfId="2504" applyNumberFormat="1" applyFont="1" applyFill="1" applyBorder="1" applyAlignment="1">
      <alignment horizontal="center" vertical="center" wrapText="1"/>
    </xf>
    <xf numFmtId="3" fontId="94" fillId="0" borderId="91" xfId="2504" applyNumberFormat="1" applyFont="1" applyFill="1" applyBorder="1" applyAlignment="1">
      <alignment horizontal="center" vertical="center" wrapText="1"/>
    </xf>
    <xf numFmtId="3" fontId="94" fillId="0" borderId="89" xfId="2504" applyNumberFormat="1" applyFont="1" applyFill="1" applyBorder="1" applyAlignment="1">
      <alignment horizontal="center" vertical="center" wrapText="1"/>
    </xf>
    <xf numFmtId="0" fontId="95" fillId="0" borderId="0" xfId="2504" applyFont="1" applyBorder="1" applyAlignment="1">
      <alignment horizontal="center"/>
    </xf>
    <xf numFmtId="14" fontId="95" fillId="0" borderId="0" xfId="2504" applyNumberFormat="1" applyFont="1" applyBorder="1" applyAlignment="1">
      <alignment horizontal="center"/>
    </xf>
    <xf numFmtId="3" fontId="94" fillId="0" borderId="104" xfId="2504" applyNumberFormat="1" applyFont="1" applyBorder="1" applyAlignment="1">
      <alignment horizontal="center" vertical="center" wrapText="1"/>
    </xf>
    <xf numFmtId="3" fontId="94" fillId="0" borderId="98" xfId="2504" applyNumberFormat="1" applyFont="1" applyBorder="1" applyAlignment="1">
      <alignment horizontal="center" vertical="center" wrapText="1"/>
    </xf>
    <xf numFmtId="3" fontId="94" fillId="0" borderId="87" xfId="2504" applyNumberFormat="1" applyFont="1" applyBorder="1" applyAlignment="1">
      <alignment horizontal="center" vertical="center" wrapText="1"/>
    </xf>
    <xf numFmtId="3" fontId="94" fillId="0" borderId="105" xfId="2504" applyNumberFormat="1" applyFont="1" applyBorder="1" applyAlignment="1">
      <alignment horizontal="center" vertical="center" wrapText="1"/>
    </xf>
    <xf numFmtId="0" fontId="94" fillId="0" borderId="0" xfId="2504" applyFont="1" applyBorder="1" applyAlignment="1"/>
    <xf numFmtId="3" fontId="95" fillId="0" borderId="10" xfId="2504" applyNumberFormat="1" applyFont="1" applyFill="1" applyBorder="1" applyAlignment="1">
      <alignment horizontal="center" vertical="center" wrapText="1"/>
    </xf>
    <xf numFmtId="3" fontId="95" fillId="0" borderId="82" xfId="2504" applyNumberFormat="1" applyFont="1" applyFill="1" applyBorder="1" applyAlignment="1">
      <alignment horizontal="center" vertical="center" wrapText="1"/>
    </xf>
    <xf numFmtId="3" fontId="95" fillId="0" borderId="11" xfId="2504" applyNumberFormat="1" applyFont="1" applyFill="1" applyBorder="1" applyAlignment="1">
      <alignment horizontal="center" vertical="center" wrapText="1"/>
    </xf>
    <xf numFmtId="3" fontId="95" fillId="0" borderId="28" xfId="2504" applyNumberFormat="1" applyFont="1" applyFill="1" applyBorder="1" applyAlignment="1">
      <alignment horizontal="center" vertical="center" wrapText="1"/>
    </xf>
    <xf numFmtId="3" fontId="94" fillId="0" borderId="0" xfId="2504" applyNumberFormat="1" applyFont="1" applyBorder="1" applyAlignment="1">
      <alignment horizontal="center"/>
    </xf>
    <xf numFmtId="3" fontId="92" fillId="0" borderId="0" xfId="16" applyNumberFormat="1" applyFont="1" applyBorder="1"/>
    <xf numFmtId="0" fontId="93" fillId="0" borderId="0" xfId="17" applyFont="1" applyBorder="1" applyAlignment="1">
      <alignment horizontal="left" vertical="center"/>
    </xf>
    <xf numFmtId="0" fontId="92" fillId="0" borderId="0" xfId="17" applyFont="1"/>
    <xf numFmtId="0" fontId="94" fillId="0" borderId="0" xfId="2505" applyFont="1" applyBorder="1" applyAlignment="1">
      <alignment horizontal="left"/>
    </xf>
    <xf numFmtId="3" fontId="94" fillId="0" borderId="0" xfId="2505" applyNumberFormat="1" applyFont="1" applyBorder="1" applyAlignment="1">
      <alignment horizontal="center"/>
    </xf>
    <xf numFmtId="0" fontId="95" fillId="0" borderId="0" xfId="2505" applyFont="1" applyFill="1" applyBorder="1" applyAlignment="1">
      <alignment horizontal="left"/>
    </xf>
    <xf numFmtId="3" fontId="95" fillId="0" borderId="0" xfId="2505" applyNumberFormat="1" applyFont="1" applyFill="1" applyBorder="1" applyAlignment="1">
      <alignment horizontal="center"/>
    </xf>
    <xf numFmtId="0" fontId="93" fillId="0" borderId="0" xfId="17" applyFont="1" applyAlignment="1">
      <alignment horizontal="center"/>
    </xf>
    <xf numFmtId="0" fontId="93" fillId="0" borderId="0" xfId="17" applyFont="1" applyAlignment="1"/>
    <xf numFmtId="0" fontId="92" fillId="0" borderId="0" xfId="17" applyFont="1" applyFill="1"/>
    <xf numFmtId="0" fontId="93" fillId="0" borderId="0" xfId="17" applyFont="1" applyBorder="1" applyAlignment="1"/>
    <xf numFmtId="0" fontId="93" fillId="0" borderId="0" xfId="17" applyFont="1" applyBorder="1" applyAlignment="1">
      <alignment horizontal="right" vertical="center"/>
    </xf>
    <xf numFmtId="0" fontId="94" fillId="0" borderId="0" xfId="2505" applyFont="1" applyFill="1" applyBorder="1" applyAlignment="1">
      <alignment horizontal="left"/>
    </xf>
    <xf numFmtId="3" fontId="94" fillId="0" borderId="0" xfId="2505" applyNumberFormat="1" applyFont="1" applyFill="1" applyBorder="1" applyAlignment="1">
      <alignment horizontal="center"/>
    </xf>
    <xf numFmtId="3" fontId="94" fillId="0" borderId="8" xfId="2505" applyNumberFormat="1" applyFont="1" applyBorder="1" applyAlignment="1">
      <alignment horizontal="center"/>
    </xf>
    <xf numFmtId="3" fontId="94" fillId="0" borderId="94" xfId="2505" applyNumberFormat="1" applyFont="1" applyBorder="1" applyAlignment="1">
      <alignment horizontal="center"/>
    </xf>
    <xf numFmtId="3" fontId="94" fillId="0" borderId="9" xfId="2505" applyNumberFormat="1" applyFont="1" applyBorder="1" applyAlignment="1">
      <alignment horizontal="center"/>
    </xf>
    <xf numFmtId="3" fontId="94" fillId="0" borderId="104" xfId="2505" applyNumberFormat="1" applyFont="1" applyBorder="1" applyAlignment="1">
      <alignment horizontal="center"/>
    </xf>
    <xf numFmtId="3" fontId="94" fillId="0" borderId="98" xfId="2505" applyNumberFormat="1" applyFont="1" applyBorder="1" applyAlignment="1">
      <alignment horizontal="center"/>
    </xf>
    <xf numFmtId="3" fontId="94" fillId="0" borderId="87" xfId="2505" applyNumberFormat="1" applyFont="1" applyBorder="1" applyAlignment="1">
      <alignment horizontal="center"/>
    </xf>
    <xf numFmtId="0" fontId="94" fillId="0" borderId="0" xfId="2505" applyFont="1" applyBorder="1" applyAlignment="1">
      <alignment horizontal="left" wrapText="1"/>
    </xf>
    <xf numFmtId="3" fontId="94" fillId="0" borderId="0" xfId="2505" applyNumberFormat="1" applyFont="1" applyBorder="1" applyAlignment="1">
      <alignment horizontal="center" vertical="center"/>
    </xf>
    <xf numFmtId="3" fontId="95" fillId="0" borderId="10" xfId="2505" applyNumberFormat="1" applyFont="1" applyFill="1" applyBorder="1" applyAlignment="1">
      <alignment horizontal="center"/>
    </xf>
    <xf numFmtId="3" fontId="95" fillId="0" borderId="82" xfId="2505" applyNumberFormat="1" applyFont="1" applyFill="1" applyBorder="1" applyAlignment="1">
      <alignment horizontal="center"/>
    </xf>
    <xf numFmtId="3" fontId="95" fillId="0" borderId="11" xfId="2505" applyNumberFormat="1" applyFont="1" applyFill="1" applyBorder="1" applyAlignment="1">
      <alignment horizontal="center"/>
    </xf>
    <xf numFmtId="3" fontId="94" fillId="0" borderId="0" xfId="2505" applyNumberFormat="1" applyFont="1" applyBorder="1" applyAlignment="1">
      <alignment horizontal="left" wrapText="1"/>
    </xf>
    <xf numFmtId="0" fontId="92" fillId="0" borderId="0" xfId="2505" applyFont="1" applyBorder="1" applyAlignment="1">
      <alignment horizontal="left"/>
    </xf>
    <xf numFmtId="3" fontId="94" fillId="0" borderId="90" xfId="2505" applyNumberFormat="1" applyFont="1" applyBorder="1" applyAlignment="1">
      <alignment horizontal="center"/>
    </xf>
    <xf numFmtId="3" fontId="94" fillId="0" borderId="88" xfId="2505" applyNumberFormat="1" applyFont="1" applyBorder="1" applyAlignment="1">
      <alignment horizontal="center"/>
    </xf>
    <xf numFmtId="3" fontId="94" fillId="0" borderId="91" xfId="2505" applyNumberFormat="1" applyFont="1" applyBorder="1" applyAlignment="1">
      <alignment horizontal="center"/>
    </xf>
    <xf numFmtId="0" fontId="92" fillId="0" borderId="0" xfId="17" applyFont="1" applyBorder="1"/>
    <xf numFmtId="4" fontId="92" fillId="0" borderId="0" xfId="17" applyNumberFormat="1" applyFont="1" applyBorder="1"/>
    <xf numFmtId="3" fontId="94" fillId="0" borderId="8" xfId="2505" applyNumberFormat="1" applyFont="1" applyFill="1" applyBorder="1" applyAlignment="1">
      <alignment horizontal="center"/>
    </xf>
    <xf numFmtId="4" fontId="92" fillId="0" borderId="0" xfId="17" applyNumberFormat="1" applyFont="1"/>
    <xf numFmtId="3" fontId="94" fillId="0" borderId="88" xfId="2505" applyNumberFormat="1" applyFont="1" applyFill="1" applyBorder="1" applyAlignment="1">
      <alignment horizontal="center"/>
    </xf>
    <xf numFmtId="3" fontId="94" fillId="0" borderId="91" xfId="2505" applyNumberFormat="1" applyFont="1" applyFill="1" applyBorder="1" applyAlignment="1">
      <alignment horizontal="center"/>
    </xf>
    <xf numFmtId="3" fontId="94" fillId="0" borderId="25" xfId="2505" applyNumberFormat="1" applyFont="1" applyBorder="1" applyAlignment="1">
      <alignment horizontal="center"/>
    </xf>
    <xf numFmtId="3" fontId="94" fillId="0" borderId="86" xfId="2505" applyNumberFormat="1" applyFont="1" applyBorder="1" applyAlignment="1">
      <alignment horizontal="center"/>
    </xf>
    <xf numFmtId="3" fontId="94" fillId="0" borderId="23" xfId="2505" applyNumberFormat="1" applyFont="1" applyBorder="1" applyAlignment="1">
      <alignment horizontal="center"/>
    </xf>
    <xf numFmtId="0" fontId="92" fillId="0" borderId="0" xfId="2505" applyFont="1" applyFill="1"/>
    <xf numFmtId="0" fontId="92" fillId="0" borderId="0" xfId="2505" applyFont="1"/>
    <xf numFmtId="0" fontId="93" fillId="0" borderId="0" xfId="17" applyFont="1" applyBorder="1" applyAlignment="1">
      <alignment vertical="center"/>
    </xf>
    <xf numFmtId="0" fontId="93" fillId="0" borderId="0" xfId="17" applyFont="1" applyBorder="1" applyAlignment="1">
      <alignment vertical="center" wrapText="1"/>
    </xf>
    <xf numFmtId="3" fontId="92" fillId="0" borderId="0" xfId="2505" applyNumberFormat="1" applyFont="1" applyFill="1"/>
    <xf numFmtId="0" fontId="92" fillId="0" borderId="0" xfId="2508" applyFont="1"/>
    <xf numFmtId="3" fontId="93" fillId="0" borderId="0" xfId="2505" applyNumberFormat="1" applyFont="1" applyFill="1"/>
    <xf numFmtId="49" fontId="95" fillId="0" borderId="10" xfId="2505" applyNumberFormat="1" applyFont="1" applyBorder="1" applyAlignment="1">
      <alignment horizontal="center" vertical="center" wrapText="1"/>
    </xf>
    <xf numFmtId="49" fontId="95" fillId="0" borderId="82" xfId="2505" applyNumberFormat="1" applyFont="1" applyBorder="1" applyAlignment="1">
      <alignment horizontal="center" vertical="center" wrapText="1"/>
    </xf>
    <xf numFmtId="49" fontId="95" fillId="0" borderId="11" xfId="2505" applyNumberFormat="1" applyFont="1" applyBorder="1" applyAlignment="1">
      <alignment horizontal="center" vertical="center" wrapText="1"/>
    </xf>
    <xf numFmtId="3" fontId="94" fillId="0" borderId="8" xfId="2505" applyNumberFormat="1" applyFont="1" applyBorder="1" applyAlignment="1">
      <alignment horizontal="center" vertical="center" wrapText="1"/>
    </xf>
    <xf numFmtId="3" fontId="94" fillId="0" borderId="94" xfId="2505" applyNumberFormat="1" applyFont="1" applyBorder="1" applyAlignment="1">
      <alignment horizontal="center" vertical="center" wrapText="1"/>
    </xf>
    <xf numFmtId="3" fontId="94" fillId="0" borderId="9" xfId="2505" applyNumberFormat="1" applyFont="1" applyBorder="1" applyAlignment="1">
      <alignment horizontal="center" vertical="center" wrapText="1"/>
    </xf>
    <xf numFmtId="3" fontId="94" fillId="0" borderId="104" xfId="2505" applyNumberFormat="1" applyFont="1" applyBorder="1" applyAlignment="1">
      <alignment horizontal="center" vertical="center" wrapText="1"/>
    </xf>
    <xf numFmtId="3" fontId="94" fillId="0" borderId="98" xfId="2505" applyNumberFormat="1" applyFont="1" applyBorder="1" applyAlignment="1">
      <alignment horizontal="center" vertical="center" wrapText="1"/>
    </xf>
    <xf numFmtId="3" fontId="94" fillId="0" borderId="87" xfId="2505" applyNumberFormat="1" applyFont="1" applyBorder="1" applyAlignment="1">
      <alignment horizontal="center" vertical="center" wrapText="1"/>
    </xf>
    <xf numFmtId="3" fontId="95" fillId="0" borderId="10" xfId="2505" applyNumberFormat="1" applyFont="1" applyFill="1" applyBorder="1" applyAlignment="1">
      <alignment horizontal="center" vertical="center" wrapText="1"/>
    </xf>
    <xf numFmtId="3" fontId="95" fillId="0" borderId="82" xfId="2505" applyNumberFormat="1" applyFont="1" applyFill="1" applyBorder="1" applyAlignment="1">
      <alignment horizontal="center" vertical="center" wrapText="1"/>
    </xf>
    <xf numFmtId="3" fontId="95" fillId="0" borderId="11" xfId="2505" applyNumberFormat="1" applyFont="1" applyFill="1" applyBorder="1" applyAlignment="1">
      <alignment horizontal="center" vertical="center" wrapText="1"/>
    </xf>
    <xf numFmtId="3" fontId="92" fillId="0" borderId="0" xfId="2505" applyNumberFormat="1" applyFont="1"/>
    <xf numFmtId="165" fontId="92" fillId="0" borderId="0" xfId="2505" applyNumberFormat="1" applyFont="1" applyFill="1"/>
    <xf numFmtId="3" fontId="94" fillId="0" borderId="8" xfId="2505" applyNumberFormat="1" applyFont="1" applyFill="1" applyBorder="1" applyAlignment="1">
      <alignment horizontal="center" vertical="center" wrapText="1"/>
    </xf>
    <xf numFmtId="3" fontId="94" fillId="0" borderId="90" xfId="2505" applyNumberFormat="1" applyFont="1" applyBorder="1" applyAlignment="1">
      <alignment horizontal="center" vertical="center" wrapText="1"/>
    </xf>
    <xf numFmtId="3" fontId="94" fillId="0" borderId="88" xfId="2505" applyNumberFormat="1" applyFont="1" applyBorder="1" applyAlignment="1">
      <alignment horizontal="center" vertical="center" wrapText="1"/>
    </xf>
    <xf numFmtId="3" fontId="94" fillId="0" borderId="91" xfId="2505" applyNumberFormat="1" applyFont="1" applyBorder="1" applyAlignment="1">
      <alignment horizontal="center" vertical="center" wrapText="1"/>
    </xf>
    <xf numFmtId="3" fontId="94" fillId="0" borderId="88" xfId="2505" applyNumberFormat="1" applyFont="1" applyFill="1" applyBorder="1" applyAlignment="1">
      <alignment horizontal="center" vertical="center" wrapText="1"/>
    </xf>
    <xf numFmtId="3" fontId="94" fillId="0" borderId="91" xfId="2505" applyNumberFormat="1" applyFont="1" applyFill="1" applyBorder="1" applyAlignment="1">
      <alignment horizontal="center" vertical="center" wrapText="1"/>
    </xf>
    <xf numFmtId="3" fontId="94" fillId="0" borderId="87" xfId="2505" applyNumberFormat="1" applyFont="1" applyFill="1" applyBorder="1" applyAlignment="1">
      <alignment horizontal="center" vertical="center" wrapText="1"/>
    </xf>
    <xf numFmtId="3" fontId="92" fillId="0" borderId="0" xfId="2508" applyNumberFormat="1" applyFont="1"/>
    <xf numFmtId="3" fontId="94" fillId="0" borderId="25" xfId="2505" applyNumberFormat="1" applyFont="1" applyBorder="1" applyAlignment="1">
      <alignment horizontal="center" vertical="center" wrapText="1"/>
    </xf>
    <xf numFmtId="3" fontId="94" fillId="0" borderId="86" xfId="2505" applyNumberFormat="1" applyFont="1" applyBorder="1" applyAlignment="1">
      <alignment horizontal="center" vertical="center" wrapText="1"/>
    </xf>
    <xf numFmtId="3" fontId="94" fillId="0" borderId="23" xfId="2505" applyNumberFormat="1" applyFont="1" applyFill="1" applyBorder="1" applyAlignment="1">
      <alignment horizontal="center" vertical="center" wrapText="1"/>
    </xf>
    <xf numFmtId="1" fontId="95" fillId="0" borderId="5" xfId="2504" applyNumberFormat="1" applyFont="1" applyBorder="1" applyAlignment="1">
      <alignment horizontal="center"/>
    </xf>
    <xf numFmtId="3" fontId="94" fillId="0" borderId="7" xfId="2505" applyNumberFormat="1" applyFont="1" applyBorder="1" applyAlignment="1">
      <alignment horizontal="center"/>
    </xf>
    <xf numFmtId="3" fontId="94" fillId="0" borderId="108" xfId="2505" applyNumberFormat="1" applyFont="1" applyBorder="1" applyAlignment="1">
      <alignment horizontal="center"/>
    </xf>
    <xf numFmtId="3" fontId="95" fillId="0" borderId="5" xfId="2505" applyNumberFormat="1" applyFont="1" applyFill="1" applyBorder="1" applyAlignment="1">
      <alignment horizontal="center"/>
    </xf>
    <xf numFmtId="3" fontId="94" fillId="0" borderId="107" xfId="2505" applyNumberFormat="1" applyFont="1" applyBorder="1" applyAlignment="1">
      <alignment horizontal="center"/>
    </xf>
    <xf numFmtId="3" fontId="94" fillId="0" borderId="107" xfId="2505" applyNumberFormat="1" applyFont="1" applyFill="1" applyBorder="1" applyAlignment="1">
      <alignment horizontal="center"/>
    </xf>
    <xf numFmtId="3" fontId="94" fillId="0" borderId="20" xfId="2505" applyNumberFormat="1" applyFont="1" applyBorder="1" applyAlignment="1">
      <alignment horizontal="center"/>
    </xf>
    <xf numFmtId="49" fontId="95" fillId="0" borderId="5" xfId="2505" applyNumberFormat="1" applyFont="1" applyBorder="1" applyAlignment="1">
      <alignment horizontal="center" vertical="center" wrapText="1"/>
    </xf>
    <xf numFmtId="3" fontId="94" fillId="0" borderId="7" xfId="2505" applyNumberFormat="1" applyFont="1" applyBorder="1" applyAlignment="1">
      <alignment horizontal="center" vertical="center" wrapText="1"/>
    </xf>
    <xf numFmtId="3" fontId="94" fillId="0" borderId="108" xfId="2505" applyNumberFormat="1" applyFont="1" applyBorder="1" applyAlignment="1">
      <alignment horizontal="center" vertical="center" wrapText="1"/>
    </xf>
    <xf numFmtId="3" fontId="95" fillId="0" borderId="5" xfId="2505" applyNumberFormat="1" applyFont="1" applyFill="1" applyBorder="1" applyAlignment="1">
      <alignment horizontal="center" vertical="center" wrapText="1"/>
    </xf>
    <xf numFmtId="3" fontId="94" fillId="0" borderId="107" xfId="2505" applyNumberFormat="1" applyFont="1" applyBorder="1" applyAlignment="1">
      <alignment horizontal="center" vertical="center" wrapText="1"/>
    </xf>
    <xf numFmtId="3" fontId="94" fillId="0" borderId="107" xfId="2505" applyNumberFormat="1" applyFont="1" applyFill="1" applyBorder="1" applyAlignment="1">
      <alignment horizontal="center" vertical="center" wrapText="1"/>
    </xf>
    <xf numFmtId="3" fontId="94" fillId="0" borderId="20" xfId="2505" applyNumberFormat="1" applyFont="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xf numFmtId="49" fontId="8" fillId="0" borderId="50" xfId="0" applyNumberFormat="1" applyFont="1" applyFill="1" applyBorder="1" applyAlignment="1">
      <alignment horizontal="left" vertical="center" wrapText="1"/>
    </xf>
    <xf numFmtId="1" fontId="93" fillId="0" borderId="10" xfId="0" applyNumberFormat="1" applyFont="1" applyFill="1" applyBorder="1" applyAlignment="1">
      <alignment horizontal="center" vertical="center" wrapText="1"/>
    </xf>
    <xf numFmtId="1" fontId="93" fillId="0" borderId="82" xfId="0" applyNumberFormat="1" applyFont="1" applyFill="1" applyBorder="1" applyAlignment="1">
      <alignment horizontal="center" vertical="center" wrapText="1"/>
    </xf>
    <xf numFmtId="1" fontId="93" fillId="0" borderId="11" xfId="0" applyNumberFormat="1" applyFont="1" applyFill="1" applyBorder="1" applyAlignment="1">
      <alignment horizontal="center" vertical="center" wrapText="1"/>
    </xf>
    <xf numFmtId="1" fontId="93" fillId="0" borderId="28" xfId="0" applyNumberFormat="1" applyFont="1" applyFill="1" applyBorder="1" applyAlignment="1">
      <alignment horizontal="center" vertical="center" wrapText="1"/>
    </xf>
    <xf numFmtId="49" fontId="8" fillId="0" borderId="0" xfId="0" applyNumberFormat="1" applyFont="1" applyFill="1" applyAlignment="1">
      <alignment wrapText="1"/>
    </xf>
    <xf numFmtId="0" fontId="8" fillId="0" borderId="102" xfId="0" applyFont="1" applyFill="1" applyBorder="1" applyAlignment="1">
      <alignment horizontal="left" vertical="center" wrapText="1"/>
    </xf>
    <xf numFmtId="166" fontId="8" fillId="0" borderId="8" xfId="0" applyNumberFormat="1" applyFont="1" applyFill="1" applyBorder="1" applyAlignment="1">
      <alignment horizontal="center" vertical="center" wrapText="1"/>
    </xf>
    <xf numFmtId="166" fontId="8" fillId="0" borderId="94" xfId="0" applyNumberFormat="1" applyFont="1" applyFill="1" applyBorder="1" applyAlignment="1">
      <alignment horizontal="center" vertical="center" wrapText="1"/>
    </xf>
    <xf numFmtId="166" fontId="8" fillId="0" borderId="9" xfId="0" applyNumberFormat="1" applyFont="1" applyFill="1" applyBorder="1" applyAlignment="1">
      <alignment horizontal="center" vertical="center" wrapText="1"/>
    </xf>
    <xf numFmtId="166" fontId="8" fillId="0" borderId="22" xfId="0" applyNumberFormat="1" applyFont="1" applyFill="1" applyBorder="1" applyAlignment="1">
      <alignment horizontal="center" vertical="center" wrapText="1"/>
    </xf>
    <xf numFmtId="0" fontId="8" fillId="0" borderId="85" xfId="0" applyFont="1" applyFill="1" applyBorder="1" applyAlignment="1">
      <alignment horizontal="left" vertical="center" wrapText="1"/>
    </xf>
    <xf numFmtId="166" fontId="8" fillId="0" borderId="90" xfId="0" applyNumberFormat="1" applyFont="1" applyFill="1" applyBorder="1" applyAlignment="1">
      <alignment horizontal="center" vertical="center" wrapText="1"/>
    </xf>
    <xf numFmtId="166" fontId="8" fillId="0" borderId="88" xfId="0" applyNumberFormat="1" applyFont="1" applyFill="1" applyBorder="1" applyAlignment="1">
      <alignment horizontal="center" vertical="center" wrapText="1"/>
    </xf>
    <xf numFmtId="166" fontId="8" fillId="0" borderId="91" xfId="0" applyNumberFormat="1" applyFont="1" applyFill="1" applyBorder="1" applyAlignment="1">
      <alignment horizontal="center" vertical="center" wrapText="1"/>
    </xf>
    <xf numFmtId="166" fontId="8" fillId="0" borderId="89" xfId="0" applyNumberFormat="1" applyFont="1" applyFill="1" applyBorder="1" applyAlignment="1">
      <alignment horizontal="center" vertical="center" wrapText="1"/>
    </xf>
    <xf numFmtId="0" fontId="8" fillId="0" borderId="100" xfId="0" applyFont="1" applyFill="1" applyBorder="1" applyAlignment="1">
      <alignment horizontal="left" vertical="center" wrapText="1"/>
    </xf>
    <xf numFmtId="166" fontId="8" fillId="0" borderId="2" xfId="0" applyNumberFormat="1" applyFont="1" applyFill="1" applyBorder="1" applyAlignment="1">
      <alignment horizontal="center" vertical="center" wrapText="1"/>
    </xf>
    <xf numFmtId="166" fontId="8" fillId="0" borderId="3" xfId="0" applyNumberFormat="1"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166" fontId="8" fillId="0" borderId="39" xfId="0" applyNumberFormat="1" applyFont="1" applyFill="1" applyBorder="1" applyAlignment="1">
      <alignment horizontal="center" vertical="center" wrapText="1"/>
    </xf>
    <xf numFmtId="166" fontId="8" fillId="0" borderId="0" xfId="0" applyNumberFormat="1" applyFont="1" applyFill="1"/>
    <xf numFmtId="166" fontId="8" fillId="0" borderId="0" xfId="0" applyNumberFormat="1" applyFont="1" applyFill="1" applyAlignment="1">
      <alignment horizontal="center" vertical="center" wrapText="1"/>
    </xf>
    <xf numFmtId="0" fontId="93" fillId="0" borderId="0" xfId="0" applyFont="1" applyAlignment="1">
      <alignment vertical="center"/>
    </xf>
    <xf numFmtId="0" fontId="93" fillId="0" borderId="0" xfId="0" applyFont="1" applyAlignment="1">
      <alignment horizontal="right" vertical="center"/>
    </xf>
    <xf numFmtId="1" fontId="93" fillId="0" borderId="2" xfId="1513" applyNumberFormat="1" applyFont="1" applyBorder="1" applyAlignment="1">
      <alignment horizontal="center" vertical="center" wrapText="1"/>
    </xf>
    <xf numFmtId="1" fontId="93" fillId="0" borderId="3" xfId="1513" applyNumberFormat="1" applyFont="1" applyBorder="1" applyAlignment="1">
      <alignment horizontal="center" vertical="center" wrapText="1"/>
    </xf>
    <xf numFmtId="1" fontId="93" fillId="0" borderId="4" xfId="1513" applyNumberFormat="1" applyFont="1" applyBorder="1" applyAlignment="1">
      <alignment horizontal="center" vertical="center" wrapText="1"/>
    </xf>
    <xf numFmtId="1" fontId="92" fillId="0" borderId="0" xfId="0" applyNumberFormat="1" applyFont="1" applyAlignment="1">
      <alignment horizontal="center" vertical="center" wrapText="1"/>
    </xf>
    <xf numFmtId="0" fontId="92" fillId="0" borderId="102" xfId="1513" applyFont="1" applyBorder="1" applyAlignment="1">
      <alignment horizontal="left" vertical="center" wrapText="1"/>
    </xf>
    <xf numFmtId="3" fontId="92" fillId="0" borderId="8" xfId="1513" applyNumberFormat="1" applyFont="1" applyBorder="1" applyAlignment="1">
      <alignment horizontal="center" vertical="center" wrapText="1"/>
    </xf>
    <xf numFmtId="3" fontId="92" fillId="0" borderId="94" xfId="1513" applyNumberFormat="1" applyFont="1" applyBorder="1" applyAlignment="1">
      <alignment horizontal="center" vertical="center" wrapText="1"/>
    </xf>
    <xf numFmtId="3" fontId="92" fillId="0" borderId="9" xfId="1513" applyNumberFormat="1" applyFont="1" applyBorder="1" applyAlignment="1">
      <alignment horizontal="center" vertical="center" wrapText="1"/>
    </xf>
    <xf numFmtId="3" fontId="92" fillId="0" borderId="40" xfId="1513" applyNumberFormat="1" applyFont="1" applyBorder="1" applyAlignment="1">
      <alignment horizontal="center" vertical="center" wrapText="1"/>
    </xf>
    <xf numFmtId="3" fontId="92" fillId="0" borderId="22" xfId="1513" applyNumberFormat="1" applyFont="1" applyBorder="1" applyAlignment="1">
      <alignment horizontal="center" vertical="center" wrapText="1"/>
    </xf>
    <xf numFmtId="0" fontId="92" fillId="0" borderId="100" xfId="1513" applyFont="1" applyBorder="1" applyAlignment="1">
      <alignment horizontal="left" vertical="center" wrapText="1"/>
    </xf>
    <xf numFmtId="3" fontId="92" fillId="0" borderId="2" xfId="1513" applyNumberFormat="1" applyFont="1" applyBorder="1" applyAlignment="1">
      <alignment horizontal="center" vertical="center" wrapText="1"/>
    </xf>
    <xf numFmtId="3" fontId="92" fillId="0" borderId="3" xfId="1513" applyNumberFormat="1" applyFont="1" applyBorder="1" applyAlignment="1">
      <alignment horizontal="center" vertical="center" wrapText="1"/>
    </xf>
    <xf numFmtId="3" fontId="92" fillId="0" borderId="4" xfId="1513" applyNumberFormat="1" applyFont="1" applyBorder="1" applyAlignment="1">
      <alignment horizontal="center" vertical="center" wrapText="1"/>
    </xf>
    <xf numFmtId="3" fontId="92" fillId="0" borderId="39" xfId="1513" applyNumberFormat="1" applyFont="1" applyBorder="1" applyAlignment="1">
      <alignment horizontal="center" vertical="center" wrapText="1"/>
    </xf>
    <xf numFmtId="3" fontId="92" fillId="0" borderId="38" xfId="1513" applyNumberFormat="1" applyFont="1" applyBorder="1" applyAlignment="1">
      <alignment horizontal="center" vertical="center" wrapText="1"/>
    </xf>
    <xf numFmtId="0" fontId="93" fillId="0" borderId="0" xfId="1513" applyFont="1" applyBorder="1" applyAlignment="1">
      <alignment horizontal="center" vertical="center" wrapText="1"/>
    </xf>
    <xf numFmtId="0" fontId="93" fillId="0" borderId="2" xfId="1513" applyFont="1" applyBorder="1" applyAlignment="1">
      <alignment horizontal="center" vertical="center" wrapText="1"/>
    </xf>
    <xf numFmtId="0" fontId="93" fillId="0" borderId="3" xfId="1513" applyFont="1" applyBorder="1" applyAlignment="1">
      <alignment horizontal="center" vertical="center" wrapText="1"/>
    </xf>
    <xf numFmtId="0" fontId="93" fillId="0" borderId="39" xfId="1513" applyFont="1" applyBorder="1" applyAlignment="1">
      <alignment horizontal="center" vertical="center" wrapText="1"/>
    </xf>
    <xf numFmtId="14" fontId="92" fillId="0" borderId="102" xfId="1513" applyNumberFormat="1" applyFont="1" applyBorder="1" applyAlignment="1">
      <alignment horizontal="center" vertical="center" wrapText="1"/>
    </xf>
    <xf numFmtId="3" fontId="92" fillId="0" borderId="0" xfId="1513" applyNumberFormat="1" applyFont="1" applyBorder="1" applyAlignment="1">
      <alignment horizontal="center" vertical="center" wrapText="1"/>
    </xf>
    <xf numFmtId="14" fontId="92" fillId="0" borderId="85" xfId="1513" applyNumberFormat="1" applyFont="1" applyBorder="1" applyAlignment="1">
      <alignment horizontal="center" vertical="center" wrapText="1"/>
    </xf>
    <xf numFmtId="3" fontId="92" fillId="0" borderId="90" xfId="1513" applyNumberFormat="1" applyFont="1" applyBorder="1" applyAlignment="1">
      <alignment horizontal="center" vertical="center" wrapText="1"/>
    </xf>
    <xf numFmtId="3" fontId="92" fillId="0" borderId="88" xfId="1513" applyNumberFormat="1" applyFont="1" applyBorder="1" applyAlignment="1">
      <alignment horizontal="center" vertical="center" wrapText="1"/>
    </xf>
    <xf numFmtId="3" fontId="92" fillId="0" borderId="89" xfId="1513" applyNumberFormat="1" applyFont="1" applyBorder="1" applyAlignment="1">
      <alignment horizontal="center" vertical="center" wrapText="1"/>
    </xf>
    <xf numFmtId="14" fontId="92" fillId="0" borderId="99" xfId="1513" applyNumberFormat="1" applyFont="1" applyBorder="1" applyAlignment="1">
      <alignment horizontal="center" vertical="center" wrapText="1"/>
    </xf>
    <xf numFmtId="3" fontId="92" fillId="0" borderId="104" xfId="1513" applyNumberFormat="1" applyFont="1" applyBorder="1" applyAlignment="1">
      <alignment horizontal="center" vertical="center" wrapText="1"/>
    </xf>
    <xf numFmtId="3" fontId="92" fillId="0" borderId="98" xfId="1513" applyNumberFormat="1" applyFont="1" applyBorder="1" applyAlignment="1">
      <alignment horizontal="center" vertical="center" wrapText="1"/>
    </xf>
    <xf numFmtId="3" fontId="92" fillId="0" borderId="105" xfId="1513" applyNumberFormat="1" applyFont="1" applyBorder="1" applyAlignment="1">
      <alignment horizontal="center" vertical="center" wrapText="1"/>
    </xf>
    <xf numFmtId="14" fontId="92" fillId="0" borderId="100" xfId="1513" applyNumberFormat="1" applyFont="1" applyBorder="1" applyAlignment="1">
      <alignment horizontal="center" vertical="center" wrapText="1"/>
    </xf>
    <xf numFmtId="3" fontId="93" fillId="0" borderId="0" xfId="17" applyNumberFormat="1" applyFont="1" applyAlignment="1">
      <alignment vertical="center"/>
    </xf>
    <xf numFmtId="3" fontId="93" fillId="0" borderId="0" xfId="17" applyNumberFormat="1" applyFont="1" applyAlignment="1">
      <alignment horizontal="right" vertical="center"/>
    </xf>
    <xf numFmtId="3" fontId="92" fillId="0" borderId="0" xfId="1513" applyNumberFormat="1" applyFont="1" applyAlignment="1">
      <alignment vertical="center" wrapText="1"/>
    </xf>
    <xf numFmtId="3" fontId="92" fillId="0" borderId="0" xfId="1513" applyNumberFormat="1" applyFont="1" applyAlignment="1">
      <alignment horizontal="center" vertical="center" wrapText="1"/>
    </xf>
    <xf numFmtId="0" fontId="95" fillId="0" borderId="43" xfId="2" applyFont="1" applyBorder="1" applyAlignment="1">
      <alignment horizontal="center" vertical="center" wrapText="1"/>
    </xf>
    <xf numFmtId="0" fontId="95" fillId="0" borderId="83" xfId="2" applyFont="1" applyBorder="1" applyAlignment="1">
      <alignment horizontal="center" vertical="center" wrapText="1"/>
    </xf>
    <xf numFmtId="0" fontId="95" fillId="0" borderId="51" xfId="2" applyFont="1" applyBorder="1" applyAlignment="1">
      <alignment horizontal="center" vertical="center" wrapText="1"/>
    </xf>
    <xf numFmtId="0" fontId="95" fillId="0" borderId="44" xfId="2" applyFont="1" applyBorder="1" applyAlignment="1">
      <alignment horizontal="center" vertical="center" wrapText="1"/>
    </xf>
    <xf numFmtId="0" fontId="95" fillId="0" borderId="102" xfId="2" applyFont="1" applyBorder="1" applyAlignment="1">
      <alignment horizontal="left" vertical="center" wrapText="1"/>
    </xf>
    <xf numFmtId="3" fontId="94" fillId="0" borderId="40" xfId="2" applyNumberFormat="1" applyFont="1" applyFill="1" applyBorder="1" applyAlignment="1">
      <alignment horizontal="center" vertical="center" wrapText="1"/>
    </xf>
    <xf numFmtId="3" fontId="94" fillId="0" borderId="94" xfId="2" applyNumberFormat="1" applyFont="1" applyFill="1" applyBorder="1" applyAlignment="1">
      <alignment horizontal="center" vertical="center" wrapText="1"/>
    </xf>
    <xf numFmtId="3" fontId="92" fillId="0" borderId="94" xfId="2504" applyNumberFormat="1" applyFont="1" applyBorder="1" applyAlignment="1">
      <alignment horizontal="center" vertical="center" wrapText="1"/>
    </xf>
    <xf numFmtId="3" fontId="92" fillId="0" borderId="9" xfId="2504" applyNumberFormat="1" applyFont="1" applyBorder="1" applyAlignment="1">
      <alignment horizontal="center" vertical="center" wrapText="1"/>
    </xf>
    <xf numFmtId="3" fontId="92" fillId="0" borderId="22" xfId="2504" applyNumberFormat="1" applyFont="1" applyBorder="1" applyAlignment="1">
      <alignment horizontal="center" vertical="center" wrapText="1"/>
    </xf>
    <xf numFmtId="3" fontId="94" fillId="0" borderId="8" xfId="2" applyNumberFormat="1" applyFont="1" applyFill="1" applyBorder="1" applyAlignment="1">
      <alignment horizontal="center" vertical="center" wrapText="1"/>
    </xf>
    <xf numFmtId="3" fontId="92" fillId="0" borderId="7" xfId="2504" applyNumberFormat="1" applyFont="1" applyBorder="1" applyAlignment="1">
      <alignment horizontal="center" vertical="center" wrapText="1"/>
    </xf>
    <xf numFmtId="0" fontId="95" fillId="0" borderId="100" xfId="2" applyFont="1" applyBorder="1" applyAlignment="1">
      <alignment horizontal="left" vertical="center" wrapText="1"/>
    </xf>
    <xf numFmtId="3" fontId="94" fillId="0" borderId="38" xfId="2" applyNumberFormat="1" applyFont="1" applyBorder="1" applyAlignment="1">
      <alignment horizontal="center" vertical="center" wrapText="1"/>
    </xf>
    <xf numFmtId="3" fontId="94" fillId="0" borderId="3" xfId="2" applyNumberFormat="1" applyFont="1" applyBorder="1" applyAlignment="1">
      <alignment horizontal="center" vertical="center" wrapText="1"/>
    </xf>
    <xf numFmtId="3" fontId="92" fillId="0" borderId="3" xfId="2504" applyNumberFormat="1" applyFont="1" applyBorder="1" applyAlignment="1">
      <alignment horizontal="center" vertical="center" wrapText="1"/>
    </xf>
    <xf numFmtId="3" fontId="92" fillId="0" borderId="4" xfId="2504" applyNumberFormat="1" applyFont="1" applyBorder="1" applyAlignment="1">
      <alignment horizontal="center" vertical="center" wrapText="1"/>
    </xf>
    <xf numFmtId="3" fontId="92" fillId="0" borderId="39" xfId="2504" applyNumberFormat="1" applyFont="1" applyBorder="1" applyAlignment="1">
      <alignment horizontal="center" vertical="center" wrapText="1"/>
    </xf>
    <xf numFmtId="3" fontId="94" fillId="0" borderId="2" xfId="2" applyNumberFormat="1" applyFont="1" applyBorder="1" applyAlignment="1">
      <alignment horizontal="center" vertical="center" wrapText="1"/>
    </xf>
    <xf numFmtId="3" fontId="92" fillId="0" borderId="6" xfId="2504" applyNumberFormat="1" applyFont="1" applyBorder="1" applyAlignment="1">
      <alignment horizontal="center" vertical="center" wrapText="1"/>
    </xf>
    <xf numFmtId="3" fontId="92" fillId="0" borderId="0" xfId="1513" applyNumberFormat="1" applyFont="1" applyAlignment="1">
      <alignment wrapText="1"/>
    </xf>
    <xf numFmtId="0" fontId="93" fillId="0" borderId="38" xfId="1513" applyFont="1" applyBorder="1" applyAlignment="1">
      <alignment horizontal="center" vertical="center" wrapText="1"/>
    </xf>
    <xf numFmtId="0" fontId="93" fillId="0" borderId="4" xfId="1513" applyFont="1" applyBorder="1" applyAlignment="1">
      <alignment horizontal="center" vertical="center" wrapText="1"/>
    </xf>
    <xf numFmtId="0" fontId="95" fillId="0" borderId="52" xfId="2" applyFont="1" applyBorder="1" applyAlignment="1">
      <alignment horizontal="left" vertical="center" wrapText="1"/>
    </xf>
    <xf numFmtId="0" fontId="95" fillId="0" borderId="19" xfId="2" applyFont="1" applyBorder="1" applyAlignment="1">
      <alignment horizontal="left" vertical="center" wrapText="1"/>
    </xf>
    <xf numFmtId="3" fontId="94" fillId="0" borderId="38" xfId="2" applyNumberFormat="1" applyFont="1" applyBorder="1" applyAlignment="1">
      <alignment horizontal="center" vertical="center"/>
    </xf>
    <xf numFmtId="3" fontId="94" fillId="0" borderId="3" xfId="2" applyNumberFormat="1" applyFont="1" applyBorder="1" applyAlignment="1">
      <alignment horizontal="center" vertical="center"/>
    </xf>
    <xf numFmtId="184" fontId="94" fillId="0" borderId="3" xfId="2" applyNumberFormat="1" applyFont="1" applyBorder="1" applyAlignment="1">
      <alignment horizontal="center" vertical="center"/>
    </xf>
    <xf numFmtId="3" fontId="94" fillId="0" borderId="2" xfId="2" applyNumberFormat="1" applyFont="1" applyBorder="1" applyAlignment="1">
      <alignment horizontal="center" vertical="center"/>
    </xf>
    <xf numFmtId="184" fontId="94" fillId="0" borderId="2" xfId="2" applyNumberFormat="1" applyFont="1" applyBorder="1" applyAlignment="1">
      <alignment horizontal="center" vertical="center"/>
    </xf>
    <xf numFmtId="3" fontId="92" fillId="0" borderId="0" xfId="1513" applyNumberFormat="1" applyFont="1" applyAlignment="1">
      <alignment vertical="center"/>
    </xf>
    <xf numFmtId="3" fontId="92" fillId="0" borderId="0" xfId="1513" applyNumberFormat="1" applyFont="1" applyAlignment="1">
      <alignment horizontal="center"/>
    </xf>
    <xf numFmtId="3" fontId="92" fillId="0" borderId="8" xfId="1513" applyNumberFormat="1" applyFont="1" applyBorder="1" applyAlignment="1">
      <alignment horizontal="center" vertical="center"/>
    </xf>
    <xf numFmtId="3" fontId="92" fillId="0" borderId="94" xfId="1513" applyNumberFormat="1" applyFont="1" applyBorder="1" applyAlignment="1">
      <alignment horizontal="center" vertical="center"/>
    </xf>
    <xf numFmtId="3" fontId="92" fillId="0" borderId="9" xfId="1513" applyNumberFormat="1" applyFont="1" applyBorder="1" applyAlignment="1">
      <alignment horizontal="center" vertical="center"/>
    </xf>
    <xf numFmtId="3" fontId="92" fillId="0" borderId="22" xfId="1513" applyNumberFormat="1" applyFont="1" applyBorder="1" applyAlignment="1">
      <alignment horizontal="center" vertical="center"/>
    </xf>
    <xf numFmtId="3" fontId="92" fillId="0" borderId="2" xfId="1513" applyNumberFormat="1" applyFont="1" applyBorder="1" applyAlignment="1">
      <alignment horizontal="center" vertical="center"/>
    </xf>
    <xf numFmtId="3" fontId="92" fillId="0" borderId="3" xfId="1513" applyNumberFormat="1" applyFont="1" applyBorder="1" applyAlignment="1">
      <alignment horizontal="center" vertical="center"/>
    </xf>
    <xf numFmtId="3" fontId="92" fillId="0" borderId="4" xfId="1513" applyNumberFormat="1" applyFont="1" applyBorder="1" applyAlignment="1">
      <alignment horizontal="center" vertical="center"/>
    </xf>
    <xf numFmtId="3" fontId="92" fillId="0" borderId="39" xfId="1513" applyNumberFormat="1" applyFont="1" applyBorder="1" applyAlignment="1">
      <alignment horizontal="center" vertical="center"/>
    </xf>
    <xf numFmtId="0" fontId="15" fillId="51" borderId="0" xfId="0" applyFont="1" applyFill="1" applyAlignment="1">
      <alignment vertical="center"/>
    </xf>
    <xf numFmtId="0" fontId="15" fillId="0" borderId="0" xfId="0" applyFont="1" applyAlignment="1">
      <alignment horizontal="center" vertical="center"/>
    </xf>
    <xf numFmtId="0" fontId="96" fillId="0" borderId="0" xfId="0" applyFont="1" applyFill="1" applyAlignment="1">
      <alignment horizontal="right" vertical="center"/>
    </xf>
    <xf numFmtId="0" fontId="15" fillId="0" borderId="0" xfId="0" applyFont="1" applyAlignment="1">
      <alignment vertical="center"/>
    </xf>
    <xf numFmtId="0" fontId="39" fillId="0" borderId="34" xfId="0" applyFont="1" applyFill="1" applyBorder="1" applyAlignment="1">
      <alignment horizontal="center" vertical="center" wrapText="1"/>
    </xf>
    <xf numFmtId="3" fontId="96" fillId="0" borderId="30" xfId="0" applyNumberFormat="1" applyFont="1" applyBorder="1" applyAlignment="1">
      <alignment horizontal="center" vertical="center" wrapText="1"/>
    </xf>
    <xf numFmtId="0" fontId="96" fillId="0" borderId="35" xfId="0" applyFont="1" applyBorder="1" applyAlignment="1">
      <alignment horizontal="center" vertical="center" wrapText="1"/>
    </xf>
    <xf numFmtId="0" fontId="96" fillId="0" borderId="0" xfId="0" applyFont="1" applyAlignment="1">
      <alignment vertical="center"/>
    </xf>
    <xf numFmtId="0" fontId="39" fillId="52" borderId="103" xfId="0" applyFont="1" applyFill="1" applyBorder="1" applyAlignment="1">
      <alignment vertical="center" wrapText="1"/>
    </xf>
    <xf numFmtId="3" fontId="15" fillId="53" borderId="88" xfId="0" applyNumberFormat="1" applyFont="1" applyFill="1" applyBorder="1" applyAlignment="1">
      <alignment horizontal="center" vertical="center"/>
    </xf>
    <xf numFmtId="0" fontId="15" fillId="53" borderId="89" xfId="0" applyFont="1" applyFill="1" applyBorder="1" applyAlignment="1">
      <alignment horizontal="center" vertical="center"/>
    </xf>
    <xf numFmtId="0" fontId="39" fillId="0" borderId="103" xfId="0" applyFont="1" applyFill="1" applyBorder="1" applyAlignment="1">
      <alignment horizontal="justify" vertical="center" wrapText="1"/>
    </xf>
    <xf numFmtId="3" fontId="15" fillId="0" borderId="88" xfId="0" applyNumberFormat="1" applyFont="1" applyBorder="1" applyAlignment="1">
      <alignment horizontal="center" vertical="center"/>
    </xf>
    <xf numFmtId="3" fontId="15" fillId="0" borderId="89" xfId="0" applyNumberFormat="1" applyFont="1" applyBorder="1" applyAlignment="1">
      <alignment horizontal="center" vertical="center"/>
    </xf>
    <xf numFmtId="0" fontId="40" fillId="0" borderId="103" xfId="0" applyFont="1" applyFill="1" applyBorder="1" applyAlignment="1">
      <alignment horizontal="left" vertical="center" wrapText="1"/>
    </xf>
    <xf numFmtId="0" fontId="39" fillId="0" borderId="103" xfId="0" applyFont="1" applyFill="1" applyBorder="1" applyAlignment="1">
      <alignment horizontal="left" vertical="center" wrapText="1"/>
    </xf>
    <xf numFmtId="3" fontId="15" fillId="0" borderId="88" xfId="0" applyNumberFormat="1" applyFont="1" applyFill="1" applyBorder="1" applyAlignment="1">
      <alignment horizontal="center" vertical="center"/>
    </xf>
    <xf numFmtId="3" fontId="15" fillId="0" borderId="89" xfId="0" applyNumberFormat="1" applyFont="1" applyFill="1" applyBorder="1" applyAlignment="1">
      <alignment horizontal="center" vertical="center"/>
    </xf>
    <xf numFmtId="0" fontId="39" fillId="0" borderId="103" xfId="0" applyFont="1" applyFill="1" applyBorder="1" applyAlignment="1">
      <alignment vertical="center" wrapText="1"/>
    </xf>
    <xf numFmtId="0" fontId="39" fillId="54" borderId="103" xfId="0" applyFont="1" applyFill="1" applyBorder="1" applyAlignment="1">
      <alignment horizontal="left" vertical="center" wrapText="1"/>
    </xf>
    <xf numFmtId="3" fontId="15" fillId="53" borderId="89" xfId="0" applyNumberFormat="1" applyFont="1" applyFill="1" applyBorder="1" applyAlignment="1">
      <alignment horizontal="center" vertical="center"/>
    </xf>
    <xf numFmtId="0" fontId="39" fillId="0" borderId="38" xfId="0" applyFont="1" applyFill="1" applyBorder="1" applyAlignment="1">
      <alignment horizontal="justify" vertical="center" wrapText="1"/>
    </xf>
    <xf numFmtId="3" fontId="15" fillId="0" borderId="3" xfId="0" applyNumberFormat="1" applyFont="1" applyBorder="1" applyAlignment="1">
      <alignment horizontal="center" vertical="center"/>
    </xf>
    <xf numFmtId="3" fontId="15" fillId="0" borderId="39" xfId="0" applyNumberFormat="1" applyFont="1" applyBorder="1" applyAlignment="1">
      <alignment horizontal="center" vertical="center"/>
    </xf>
    <xf numFmtId="0" fontId="15" fillId="0" borderId="0" xfId="0" applyFont="1" applyAlignment="1">
      <alignment vertical="center" wrapText="1"/>
    </xf>
    <xf numFmtId="3" fontId="15" fillId="0" borderId="0" xfId="0" applyNumberFormat="1" applyFont="1" applyAlignment="1">
      <alignment horizontal="center" vertical="center"/>
    </xf>
    <xf numFmtId="0" fontId="15" fillId="0" borderId="0" xfId="0" applyFont="1" applyFill="1" applyAlignment="1">
      <alignment vertical="center" wrapText="1"/>
    </xf>
    <xf numFmtId="0" fontId="40" fillId="0" borderId="0" xfId="0" applyFont="1" applyFill="1" applyAlignment="1">
      <alignment vertical="center"/>
    </xf>
    <xf numFmtId="0" fontId="39" fillId="0" borderId="0" xfId="0" applyFont="1" applyFill="1" applyAlignment="1">
      <alignment horizontal="right" vertical="center"/>
    </xf>
    <xf numFmtId="0" fontId="15" fillId="0" borderId="0" xfId="0" applyFont="1" applyFill="1" applyAlignment="1">
      <alignment vertical="center"/>
    </xf>
    <xf numFmtId="0" fontId="40" fillId="0" borderId="0" xfId="0" applyFont="1" applyFill="1" applyAlignment="1">
      <alignment horizontal="right" vertical="center"/>
    </xf>
    <xf numFmtId="0" fontId="15" fillId="0" borderId="0" xfId="0" applyFont="1" applyFill="1" applyAlignment="1">
      <alignment horizontal="right" vertical="center"/>
    </xf>
    <xf numFmtId="0" fontId="39" fillId="0" borderId="30" xfId="0" applyFont="1" applyFill="1" applyBorder="1" applyAlignment="1">
      <alignment horizontal="center" vertical="center" wrapText="1"/>
    </xf>
    <xf numFmtId="0" fontId="39" fillId="0" borderId="35" xfId="0" applyFont="1" applyFill="1" applyBorder="1" applyAlignment="1">
      <alignment horizontal="center" vertical="center" wrapText="1"/>
    </xf>
    <xf numFmtId="3" fontId="40" fillId="0" borderId="88" xfId="0" applyNumberFormat="1" applyFont="1" applyFill="1" applyBorder="1" applyAlignment="1">
      <alignment horizontal="center" vertical="center"/>
    </xf>
    <xf numFmtId="3" fontId="40" fillId="0" borderId="89" xfId="0" applyNumberFormat="1" applyFont="1" applyFill="1" applyBorder="1" applyAlignment="1">
      <alignment horizontal="center" vertical="center"/>
    </xf>
    <xf numFmtId="3" fontId="15" fillId="0" borderId="0" xfId="0" applyNumberFormat="1" applyFont="1" applyFill="1" applyAlignment="1">
      <alignment vertical="center"/>
    </xf>
    <xf numFmtId="0" fontId="15" fillId="0" borderId="103" xfId="0" applyFont="1" applyFill="1" applyBorder="1" applyAlignment="1">
      <alignment vertical="center" wrapText="1"/>
    </xf>
    <xf numFmtId="0" fontId="39" fillId="0" borderId="38" xfId="0" applyFont="1" applyFill="1" applyBorder="1" applyAlignment="1">
      <alignment horizontal="left" vertical="center" wrapText="1"/>
    </xf>
    <xf numFmtId="3" fontId="40" fillId="0" borderId="3" xfId="0" applyNumberFormat="1" applyFont="1" applyFill="1" applyBorder="1" applyAlignment="1">
      <alignment horizontal="center" vertical="center"/>
    </xf>
    <xf numFmtId="3" fontId="40" fillId="0" borderId="39" xfId="0" applyNumberFormat="1" applyFont="1" applyFill="1" applyBorder="1" applyAlignment="1">
      <alignment horizontal="center" vertical="center"/>
    </xf>
    <xf numFmtId="3" fontId="40" fillId="0" borderId="0" xfId="0" applyNumberFormat="1" applyFont="1" applyFill="1" applyAlignment="1">
      <alignment vertical="center"/>
    </xf>
    <xf numFmtId="0" fontId="8" fillId="0" borderId="0" xfId="0" applyFont="1"/>
    <xf numFmtId="0" fontId="97" fillId="0" borderId="0" xfId="25" applyFont="1" applyAlignment="1">
      <alignment vertical="center"/>
    </xf>
    <xf numFmtId="49" fontId="97" fillId="0" borderId="43" xfId="25" applyNumberFormat="1" applyFont="1" applyBorder="1" applyAlignment="1">
      <alignment horizontal="center" vertical="center"/>
    </xf>
    <xf numFmtId="49" fontId="97" fillId="0" borderId="83" xfId="25" applyNumberFormat="1" applyFont="1" applyBorder="1" applyAlignment="1">
      <alignment horizontal="center" vertical="center"/>
    </xf>
    <xf numFmtId="49" fontId="97" fillId="0" borderId="37" xfId="25" applyNumberFormat="1" applyFont="1" applyBorder="1" applyAlignment="1">
      <alignment horizontal="center" vertical="center"/>
    </xf>
    <xf numFmtId="49" fontId="97" fillId="0" borderId="51" xfId="25" applyNumberFormat="1" applyFont="1" applyBorder="1" applyAlignment="1">
      <alignment horizontal="center" vertical="center"/>
    </xf>
    <xf numFmtId="0" fontId="8" fillId="0" borderId="47" xfId="0" applyFont="1" applyBorder="1" applyAlignment="1">
      <alignment horizontal="left" wrapText="1"/>
    </xf>
    <xf numFmtId="3" fontId="98" fillId="0" borderId="34" xfId="25" applyNumberFormat="1" applyFont="1" applyBorder="1" applyAlignment="1">
      <alignment horizontal="center" vertical="center"/>
    </xf>
    <xf numFmtId="3" fontId="98" fillId="0" borderId="30" xfId="25" applyNumberFormat="1" applyFont="1" applyBorder="1" applyAlignment="1">
      <alignment horizontal="center" vertical="center"/>
    </xf>
    <xf numFmtId="3" fontId="98" fillId="0" borderId="47" xfId="25" applyNumberFormat="1" applyFont="1" applyBorder="1" applyAlignment="1">
      <alignment horizontal="center" vertical="center"/>
    </xf>
    <xf numFmtId="3" fontId="98" fillId="0" borderId="31" xfId="25" applyNumberFormat="1" applyFont="1" applyBorder="1" applyAlignment="1">
      <alignment horizontal="center" vertical="center"/>
    </xf>
    <xf numFmtId="0" fontId="8" fillId="0" borderId="93" xfId="0" applyFont="1" applyBorder="1" applyAlignment="1">
      <alignment horizontal="left" vertical="center" wrapText="1"/>
    </xf>
    <xf numFmtId="0" fontId="98" fillId="0" borderId="88" xfId="25" applyNumberFormat="1" applyFont="1" applyBorder="1" applyAlignment="1">
      <alignment horizontal="center" vertical="center"/>
    </xf>
    <xf numFmtId="49" fontId="98" fillId="0" borderId="88" xfId="25" applyNumberFormat="1" applyFont="1" applyBorder="1" applyAlignment="1">
      <alignment horizontal="center" vertical="center"/>
    </xf>
    <xf numFmtId="0" fontId="98" fillId="0" borderId="93" xfId="25" applyNumberFormat="1" applyFont="1" applyBorder="1" applyAlignment="1">
      <alignment horizontal="center" vertical="center"/>
    </xf>
    <xf numFmtId="0" fontId="98" fillId="0" borderId="91" xfId="25" applyNumberFormat="1" applyFont="1" applyBorder="1" applyAlignment="1">
      <alignment horizontal="center" vertical="center"/>
    </xf>
    <xf numFmtId="1" fontId="98" fillId="0" borderId="91" xfId="25" applyNumberFormat="1" applyFont="1" applyBorder="1" applyAlignment="1">
      <alignment horizontal="center" vertical="center"/>
    </xf>
    <xf numFmtId="0" fontId="98" fillId="0" borderId="93" xfId="26" applyFont="1" applyBorder="1" applyAlignment="1">
      <alignment horizontal="left" vertical="center" wrapText="1"/>
    </xf>
    <xf numFmtId="166" fontId="98" fillId="0" borderId="103" xfId="27" applyNumberFormat="1" applyFont="1" applyFill="1" applyBorder="1" applyAlignment="1">
      <alignment horizontal="center" vertical="center"/>
    </xf>
    <xf numFmtId="167" fontId="98" fillId="0" borderId="88" xfId="25" applyNumberFormat="1" applyFont="1" applyBorder="1" applyAlignment="1">
      <alignment horizontal="center" vertical="center"/>
    </xf>
    <xf numFmtId="167" fontId="98" fillId="0" borderId="91" xfId="25" applyNumberFormat="1" applyFont="1" applyBorder="1" applyAlignment="1">
      <alignment horizontal="center" vertical="center"/>
    </xf>
    <xf numFmtId="3" fontId="98" fillId="0" borderId="103" xfId="25" applyNumberFormat="1" applyFont="1" applyBorder="1" applyAlignment="1">
      <alignment horizontal="center" vertical="center"/>
    </xf>
    <xf numFmtId="3" fontId="98" fillId="0" borderId="88" xfId="25" applyNumberFormat="1" applyFont="1" applyBorder="1" applyAlignment="1">
      <alignment horizontal="center" vertical="center"/>
    </xf>
    <xf numFmtId="3" fontId="98" fillId="0" borderId="93" xfId="25" applyNumberFormat="1" applyFont="1" applyBorder="1" applyAlignment="1">
      <alignment horizontal="center" vertical="center"/>
    </xf>
    <xf numFmtId="3" fontId="98" fillId="0" borderId="91" xfId="25" applyNumberFormat="1" applyFont="1" applyBorder="1" applyAlignment="1">
      <alignment horizontal="center" vertical="center"/>
    </xf>
    <xf numFmtId="167" fontId="98" fillId="0" borderId="93" xfId="25" applyNumberFormat="1" applyFont="1" applyBorder="1" applyAlignment="1">
      <alignment horizontal="center" vertical="center"/>
    </xf>
    <xf numFmtId="185" fontId="8" fillId="0" borderId="0" xfId="0" applyNumberFormat="1" applyFont="1"/>
    <xf numFmtId="0" fontId="8" fillId="0" borderId="33" xfId="0" applyFont="1" applyBorder="1" applyAlignment="1">
      <alignment wrapText="1"/>
    </xf>
    <xf numFmtId="3" fontId="98" fillId="0" borderId="106" xfId="25" applyNumberFormat="1" applyFont="1" applyBorder="1" applyAlignment="1">
      <alignment horizontal="center" vertical="center"/>
    </xf>
    <xf numFmtId="3" fontId="98" fillId="0" borderId="98" xfId="25" applyNumberFormat="1" applyFont="1" applyBorder="1" applyAlignment="1">
      <alignment horizontal="center" vertical="center"/>
    </xf>
    <xf numFmtId="3" fontId="98" fillId="0" borderId="97" xfId="25" applyNumberFormat="1" applyFont="1" applyBorder="1" applyAlignment="1">
      <alignment horizontal="center" vertical="center"/>
    </xf>
    <xf numFmtId="3" fontId="98" fillId="0" borderId="87" xfId="25" applyNumberFormat="1" applyFont="1" applyBorder="1" applyAlignment="1">
      <alignment horizontal="center" vertical="center"/>
    </xf>
    <xf numFmtId="49" fontId="97" fillId="0" borderId="45" xfId="25" applyNumberFormat="1" applyFont="1" applyBorder="1" applyAlignment="1">
      <alignment horizontal="center" vertical="center"/>
    </xf>
    <xf numFmtId="0" fontId="8" fillId="0" borderId="20" xfId="0" applyFont="1" applyBorder="1" applyAlignment="1">
      <alignment horizontal="left" wrapText="1"/>
    </xf>
    <xf numFmtId="3" fontId="98" fillId="0" borderId="84" xfId="25" applyNumberFormat="1" applyFont="1" applyBorder="1" applyAlignment="1">
      <alignment horizontal="center" vertical="center"/>
    </xf>
    <xf numFmtId="3" fontId="98" fillId="0" borderId="17" xfId="25" applyNumberFormat="1" applyFont="1" applyBorder="1" applyAlignment="1">
      <alignment horizontal="center" vertical="center"/>
    </xf>
    <xf numFmtId="0" fontId="8" fillId="0" borderId="107" xfId="0" applyFont="1" applyBorder="1" applyAlignment="1">
      <alignment horizontal="right" vertical="center" wrapText="1"/>
    </xf>
    <xf numFmtId="3" fontId="98" fillId="0" borderId="90" xfId="25" applyNumberFormat="1" applyFont="1" applyBorder="1" applyAlignment="1">
      <alignment horizontal="center" vertical="center"/>
    </xf>
    <xf numFmtId="3" fontId="98" fillId="0" borderId="94" xfId="25" applyNumberFormat="1" applyFont="1" applyBorder="1" applyAlignment="1">
      <alignment horizontal="center" vertical="center"/>
    </xf>
    <xf numFmtId="3" fontId="98" fillId="0" borderId="9" xfId="25" applyNumberFormat="1" applyFont="1" applyBorder="1" applyAlignment="1">
      <alignment horizontal="center" vertical="center"/>
    </xf>
    <xf numFmtId="0" fontId="8" fillId="0" borderId="107" xfId="0" applyFont="1" applyBorder="1" applyAlignment="1">
      <alignment horizontal="left" vertical="center" wrapText="1"/>
    </xf>
    <xf numFmtId="0" fontId="8" fillId="0" borderId="93" xfId="0" applyFont="1" applyBorder="1" applyAlignment="1">
      <alignment horizontal="center" vertical="center"/>
    </xf>
    <xf numFmtId="0" fontId="98" fillId="0" borderId="107" xfId="26" applyFont="1" applyBorder="1" applyAlignment="1">
      <alignment horizontal="left" vertical="center" wrapText="1"/>
    </xf>
    <xf numFmtId="166" fontId="98" fillId="0" borderId="88" xfId="27" applyNumberFormat="1" applyFont="1" applyFill="1" applyBorder="1" applyAlignment="1">
      <alignment horizontal="center" vertical="center"/>
    </xf>
    <xf numFmtId="3" fontId="98" fillId="0" borderId="38" xfId="25" applyNumberFormat="1" applyFont="1" applyBorder="1" applyAlignment="1">
      <alignment horizontal="center" vertical="center"/>
    </xf>
    <xf numFmtId="3" fontId="98" fillId="0" borderId="3" xfId="25" applyNumberFormat="1" applyFont="1" applyBorder="1" applyAlignment="1">
      <alignment horizontal="center" vertical="center"/>
    </xf>
    <xf numFmtId="3" fontId="98" fillId="0" borderId="4" xfId="25" applyNumberFormat="1" applyFont="1" applyBorder="1" applyAlignment="1">
      <alignment horizontal="center" vertical="center"/>
    </xf>
    <xf numFmtId="3" fontId="98" fillId="0" borderId="0" xfId="25" applyNumberFormat="1" applyFont="1" applyBorder="1" applyAlignment="1">
      <alignment horizontal="center" vertical="center"/>
    </xf>
    <xf numFmtId="0" fontId="98" fillId="0" borderId="0" xfId="25" applyFont="1" applyAlignment="1">
      <alignment vertical="center" wrapText="1"/>
    </xf>
    <xf numFmtId="167" fontId="98" fillId="0" borderId="0" xfId="25" applyNumberFormat="1" applyFont="1" applyBorder="1" applyAlignment="1">
      <alignment horizontal="center" vertical="center"/>
    </xf>
    <xf numFmtId="0" fontId="8" fillId="0" borderId="0" xfId="0" applyFont="1" applyBorder="1"/>
    <xf numFmtId="3" fontId="8" fillId="0" borderId="0" xfId="0" applyNumberFormat="1" applyFont="1"/>
    <xf numFmtId="49" fontId="97" fillId="0" borderId="27" xfId="25" applyNumberFormat="1" applyFont="1" applyBorder="1" applyAlignment="1">
      <alignment horizontal="center" vertical="center"/>
    </xf>
    <xf numFmtId="49" fontId="97" fillId="0" borderId="82" xfId="25" applyNumberFormat="1" applyFont="1" applyBorder="1" applyAlignment="1">
      <alignment horizontal="center" vertical="center"/>
    </xf>
    <xf numFmtId="49" fontId="97" fillId="0" borderId="26" xfId="25" applyNumberFormat="1" applyFont="1" applyBorder="1" applyAlignment="1">
      <alignment horizontal="center" vertical="center"/>
    </xf>
    <xf numFmtId="49" fontId="97" fillId="0" borderId="28" xfId="25" applyNumberFormat="1" applyFont="1" applyBorder="1" applyAlignment="1">
      <alignment horizontal="center" vertical="center"/>
    </xf>
    <xf numFmtId="0" fontId="97" fillId="0" borderId="26" xfId="25" applyNumberFormat="1" applyFont="1" applyBorder="1" applyAlignment="1">
      <alignment horizontal="center" vertical="center"/>
    </xf>
    <xf numFmtId="0" fontId="8" fillId="0" borderId="32" xfId="0" applyFont="1" applyBorder="1" applyAlignment="1">
      <alignment horizontal="left" vertical="center" wrapText="1"/>
    </xf>
    <xf numFmtId="3" fontId="8" fillId="0" borderId="90" xfId="0" applyNumberFormat="1" applyFont="1" applyBorder="1" applyAlignment="1">
      <alignment horizontal="right" vertical="center"/>
    </xf>
    <xf numFmtId="3" fontId="8" fillId="0" borderId="88" xfId="0" applyNumberFormat="1" applyFont="1" applyBorder="1" applyAlignment="1">
      <alignment horizontal="right" vertical="center"/>
    </xf>
    <xf numFmtId="3" fontId="8" fillId="0" borderId="91" xfId="0" applyNumberFormat="1" applyFont="1" applyBorder="1" applyAlignment="1">
      <alignment horizontal="right" vertical="center"/>
    </xf>
    <xf numFmtId="3" fontId="8" fillId="0" borderId="89" xfId="0" applyNumberFormat="1" applyFont="1" applyBorder="1" applyAlignment="1">
      <alignment horizontal="right" vertical="center"/>
    </xf>
    <xf numFmtId="3" fontId="8" fillId="0" borderId="103" xfId="0" applyNumberFormat="1" applyFont="1" applyBorder="1" applyAlignment="1">
      <alignment horizontal="right" vertical="center"/>
    </xf>
    <xf numFmtId="0" fontId="8" fillId="0" borderId="107" xfId="0" applyFont="1" applyBorder="1" applyAlignment="1">
      <alignment vertical="center" wrapText="1"/>
    </xf>
    <xf numFmtId="0" fontId="9" fillId="0" borderId="108" xfId="0" applyFont="1" applyBorder="1" applyAlignment="1">
      <alignment vertical="center" wrapText="1"/>
    </xf>
    <xf numFmtId="3" fontId="9" fillId="0" borderId="104" xfId="0" applyNumberFormat="1" applyFont="1" applyBorder="1" applyAlignment="1">
      <alignment horizontal="center" vertical="center"/>
    </xf>
    <xf numFmtId="3" fontId="9" fillId="0" borderId="98" xfId="0" applyNumberFormat="1" applyFont="1" applyBorder="1" applyAlignment="1">
      <alignment horizontal="center" vertical="center"/>
    </xf>
    <xf numFmtId="3" fontId="9" fillId="0" borderId="87" xfId="0" applyNumberFormat="1" applyFont="1" applyBorder="1" applyAlignment="1">
      <alignment horizontal="center" vertical="center"/>
    </xf>
    <xf numFmtId="3" fontId="9" fillId="0" borderId="106" xfId="0" applyNumberFormat="1" applyFont="1" applyBorder="1" applyAlignment="1">
      <alignment horizontal="center" vertical="center"/>
    </xf>
    <xf numFmtId="0" fontId="8" fillId="0" borderId="32" xfId="0" applyFont="1" applyBorder="1" applyAlignment="1">
      <alignment vertical="center" wrapText="1"/>
    </xf>
    <xf numFmtId="0" fontId="9" fillId="0" borderId="6" xfId="0" applyFont="1" applyBorder="1" applyAlignment="1">
      <alignment vertical="center" wrapText="1"/>
    </xf>
    <xf numFmtId="3" fontId="9"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3" fontId="9" fillId="0" borderId="4" xfId="0" applyNumberFormat="1" applyFont="1" applyBorder="1" applyAlignment="1">
      <alignment horizontal="center" vertical="center"/>
    </xf>
    <xf numFmtId="3" fontId="9" fillId="0" borderId="38" xfId="0" applyNumberFormat="1" applyFont="1" applyBorder="1" applyAlignment="1">
      <alignment horizontal="center" vertical="center"/>
    </xf>
    <xf numFmtId="3" fontId="9" fillId="0" borderId="101" xfId="0" applyNumberFormat="1" applyFont="1" applyBorder="1" applyAlignment="1">
      <alignment horizontal="center" vertical="center"/>
    </xf>
    <xf numFmtId="3" fontId="9" fillId="0" borderId="83" xfId="0" applyNumberFormat="1" applyFont="1" applyBorder="1" applyAlignment="1">
      <alignment horizontal="center" vertical="center"/>
    </xf>
    <xf numFmtId="3" fontId="9" fillId="0" borderId="51" xfId="0" applyNumberFormat="1" applyFont="1" applyBorder="1" applyAlignment="1">
      <alignment horizontal="center" vertical="center"/>
    </xf>
    <xf numFmtId="3" fontId="9" fillId="0" borderId="51" xfId="0" applyNumberFormat="1" applyFont="1" applyFill="1" applyBorder="1" applyAlignment="1">
      <alignment horizontal="center" vertical="center"/>
    </xf>
    <xf numFmtId="3" fontId="9" fillId="0" borderId="43" xfId="0" applyNumberFormat="1" applyFont="1" applyBorder="1" applyAlignment="1">
      <alignment horizontal="center" vertical="center"/>
    </xf>
    <xf numFmtId="3" fontId="9" fillId="0" borderId="11" xfId="0" applyNumberFormat="1" applyFont="1" applyBorder="1" applyAlignment="1">
      <alignment horizontal="center" vertical="center"/>
    </xf>
    <xf numFmtId="0" fontId="9" fillId="0" borderId="5" xfId="0" applyFont="1" applyBorder="1" applyAlignment="1">
      <alignment vertical="center" wrapText="1"/>
    </xf>
    <xf numFmtId="167" fontId="9" fillId="0" borderId="29" xfId="0" applyNumberFormat="1" applyFont="1" applyBorder="1" applyAlignment="1">
      <alignment horizontal="center" vertical="center"/>
    </xf>
    <xf numFmtId="167" fontId="9" fillId="0" borderId="82" xfId="0" applyNumberFormat="1" applyFont="1" applyBorder="1" applyAlignment="1">
      <alignment horizontal="center" vertical="center"/>
    </xf>
    <xf numFmtId="167" fontId="9" fillId="0" borderId="11" xfId="0" applyNumberFormat="1" applyFont="1" applyBorder="1" applyAlignment="1">
      <alignment horizontal="center" vertical="center"/>
    </xf>
    <xf numFmtId="167" fontId="9" fillId="0" borderId="27" xfId="0" applyNumberFormat="1" applyFont="1" applyBorder="1" applyAlignment="1">
      <alignment horizontal="center" vertical="center"/>
    </xf>
    <xf numFmtId="166" fontId="8" fillId="0" borderId="0" xfId="0" applyNumberFormat="1" applyFont="1"/>
    <xf numFmtId="186" fontId="8" fillId="0" borderId="0" xfId="0" applyNumberFormat="1" applyFont="1"/>
    <xf numFmtId="179" fontId="8" fillId="0" borderId="0" xfId="0" applyNumberFormat="1" applyFont="1"/>
    <xf numFmtId="187" fontId="8" fillId="0" borderId="0" xfId="0" applyNumberFormat="1" applyFont="1"/>
    <xf numFmtId="183" fontId="8" fillId="0" borderId="0" xfId="0" applyNumberFormat="1" applyFont="1"/>
    <xf numFmtId="188" fontId="8" fillId="0" borderId="0" xfId="0" applyNumberFormat="1" applyFont="1"/>
    <xf numFmtId="3" fontId="8" fillId="0" borderId="30" xfId="0" applyNumberFormat="1" applyFont="1" applyBorder="1" applyAlignment="1">
      <alignment horizontal="center" vertical="center"/>
    </xf>
    <xf numFmtId="3" fontId="8" fillId="0" borderId="31" xfId="0" applyNumberFormat="1" applyFont="1" applyBorder="1" applyAlignment="1">
      <alignment horizontal="center" vertical="center"/>
    </xf>
    <xf numFmtId="3" fontId="8" fillId="0" borderId="35" xfId="0" applyNumberFormat="1" applyFont="1" applyBorder="1" applyAlignment="1">
      <alignment horizontal="center" vertical="center"/>
    </xf>
    <xf numFmtId="3" fontId="8" fillId="0" borderId="34" xfId="0" applyNumberFormat="1" applyFont="1" applyBorder="1" applyAlignment="1">
      <alignment horizontal="center" vertical="center"/>
    </xf>
    <xf numFmtId="3" fontId="8" fillId="0" borderId="90" xfId="0" applyNumberFormat="1" applyFont="1" applyBorder="1" applyAlignment="1">
      <alignment horizontal="center" vertical="center"/>
    </xf>
    <xf numFmtId="3" fontId="8" fillId="0" borderId="88" xfId="0" applyNumberFormat="1" applyFont="1" applyBorder="1" applyAlignment="1">
      <alignment horizontal="center" vertical="center"/>
    </xf>
    <xf numFmtId="3" fontId="8" fillId="0" borderId="91" xfId="0" applyNumberFormat="1" applyFont="1" applyBorder="1" applyAlignment="1">
      <alignment horizontal="center" vertical="center"/>
    </xf>
    <xf numFmtId="3" fontId="8" fillId="0" borderId="89" xfId="0" applyNumberFormat="1" applyFont="1" applyBorder="1" applyAlignment="1">
      <alignment horizontal="center" vertical="center"/>
    </xf>
    <xf numFmtId="3" fontId="8" fillId="0" borderId="103" xfId="0" applyNumberFormat="1" applyFont="1" applyBorder="1" applyAlignment="1">
      <alignment horizontal="center" vertical="center"/>
    </xf>
    <xf numFmtId="3" fontId="8" fillId="0" borderId="91" xfId="0" applyNumberFormat="1" applyFont="1" applyFill="1" applyBorder="1" applyAlignment="1">
      <alignment horizontal="center" vertical="center"/>
    </xf>
    <xf numFmtId="3" fontId="8" fillId="0" borderId="89" xfId="0" applyNumberFormat="1" applyFont="1" applyFill="1" applyBorder="1" applyAlignment="1">
      <alignment horizontal="center" vertical="center"/>
    </xf>
    <xf numFmtId="0" fontId="9" fillId="0" borderId="107" xfId="0" applyFont="1" applyBorder="1" applyAlignment="1">
      <alignment horizontal="left" vertical="center" wrapText="1"/>
    </xf>
    <xf numFmtId="3" fontId="9" fillId="0" borderId="90" xfId="0" applyNumberFormat="1" applyFont="1" applyBorder="1" applyAlignment="1">
      <alignment horizontal="center" vertical="center"/>
    </xf>
    <xf numFmtId="3" fontId="9" fillId="0" borderId="90" xfId="0" applyNumberFormat="1" applyFont="1" applyFill="1" applyBorder="1" applyAlignment="1">
      <alignment horizontal="center" vertical="center"/>
    </xf>
    <xf numFmtId="3" fontId="9" fillId="0" borderId="93" xfId="0" applyNumberFormat="1" applyFont="1" applyBorder="1" applyAlignment="1">
      <alignment horizontal="center" vertical="center"/>
    </xf>
    <xf numFmtId="3" fontId="9" fillId="0" borderId="91" xfId="0" applyNumberFormat="1" applyFont="1" applyBorder="1" applyAlignment="1">
      <alignment horizontal="center" vertical="center"/>
    </xf>
    <xf numFmtId="3" fontId="9" fillId="0" borderId="89" xfId="0" applyNumberFormat="1" applyFont="1" applyBorder="1" applyAlignment="1">
      <alignment horizontal="center" vertical="center"/>
    </xf>
    <xf numFmtId="3" fontId="9" fillId="0" borderId="103" xfId="0" applyNumberFormat="1" applyFont="1" applyBorder="1" applyAlignment="1">
      <alignment horizontal="center" vertical="center"/>
    </xf>
    <xf numFmtId="3" fontId="9" fillId="0" borderId="91" xfId="0" applyNumberFormat="1" applyFont="1" applyFill="1" applyBorder="1" applyAlignment="1">
      <alignment horizontal="center" vertical="center"/>
    </xf>
    <xf numFmtId="3" fontId="9" fillId="0" borderId="88" xfId="0" applyNumberFormat="1" applyFont="1" applyBorder="1" applyAlignment="1">
      <alignment horizontal="center" vertical="center"/>
    </xf>
    <xf numFmtId="3" fontId="8" fillId="0" borderId="104" xfId="0" applyNumberFormat="1" applyFont="1" applyBorder="1" applyAlignment="1">
      <alignment horizontal="center" vertical="center"/>
    </xf>
    <xf numFmtId="3" fontId="8" fillId="0" borderId="98" xfId="0" applyNumberFormat="1" applyFont="1" applyBorder="1" applyAlignment="1">
      <alignment horizontal="center" vertical="center"/>
    </xf>
    <xf numFmtId="3" fontId="8" fillId="0" borderId="87" xfId="0" applyNumberFormat="1" applyFont="1" applyBorder="1" applyAlignment="1">
      <alignment horizontal="center" vertical="center"/>
    </xf>
    <xf numFmtId="3" fontId="8" fillId="0" borderId="105" xfId="0" applyNumberFormat="1" applyFont="1" applyBorder="1" applyAlignment="1">
      <alignment horizontal="center" vertical="center"/>
    </xf>
    <xf numFmtId="3" fontId="8" fillId="0" borderId="106" xfId="0" applyNumberFormat="1" applyFont="1" applyBorder="1" applyAlignment="1">
      <alignment horizontal="center" vertical="center"/>
    </xf>
    <xf numFmtId="3" fontId="9" fillId="0" borderId="39" xfId="0" applyNumberFormat="1" applyFont="1" applyBorder="1" applyAlignment="1">
      <alignment horizontal="center" vertical="center"/>
    </xf>
    <xf numFmtId="3" fontId="9" fillId="0" borderId="4" xfId="0" applyNumberFormat="1" applyFont="1" applyFill="1" applyBorder="1" applyAlignment="1">
      <alignment horizontal="center" vertical="center"/>
    </xf>
    <xf numFmtId="49" fontId="97" fillId="0" borderId="11" xfId="25" applyNumberFormat="1" applyFont="1" applyBorder="1" applyAlignment="1">
      <alignment horizontal="center" vertical="center"/>
    </xf>
    <xf numFmtId="49" fontId="97" fillId="0" borderId="29" xfId="25" applyNumberFormat="1" applyFont="1" applyBorder="1" applyAlignment="1">
      <alignment horizontal="center" vertical="center"/>
    </xf>
    <xf numFmtId="0" fontId="98" fillId="0" borderId="32" xfId="0" applyFont="1" applyBorder="1" applyAlignment="1">
      <alignment horizontal="left" vertical="center"/>
    </xf>
    <xf numFmtId="3" fontId="8" fillId="0" borderId="46" xfId="0" applyNumberFormat="1" applyFont="1" applyBorder="1" applyAlignment="1">
      <alignment horizontal="center" vertical="center"/>
    </xf>
    <xf numFmtId="3" fontId="8" fillId="0" borderId="47" xfId="0" applyNumberFormat="1" applyFont="1" applyBorder="1" applyAlignment="1">
      <alignment horizontal="center" vertical="center"/>
    </xf>
    <xf numFmtId="0" fontId="98" fillId="0" borderId="20" xfId="0" applyFont="1" applyBorder="1" applyAlignment="1">
      <alignment horizontal="left" vertical="center"/>
    </xf>
    <xf numFmtId="3" fontId="8" fillId="0" borderId="0" xfId="0" applyNumberFormat="1" applyFont="1" applyBorder="1" applyAlignment="1">
      <alignment horizontal="center" vertical="center"/>
    </xf>
    <xf numFmtId="3" fontId="8" fillId="0" borderId="86"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21" xfId="0" applyNumberFormat="1" applyFont="1" applyBorder="1" applyAlignment="1">
      <alignment horizontal="center" vertical="center"/>
    </xf>
    <xf numFmtId="0" fontId="98" fillId="0" borderId="20" xfId="0" applyFont="1" applyBorder="1" applyAlignment="1">
      <alignment horizontal="right" vertical="center"/>
    </xf>
    <xf numFmtId="3" fontId="8" fillId="0" borderId="0" xfId="0" applyNumberFormat="1" applyFont="1" applyBorder="1" applyAlignment="1">
      <alignment horizontal="right" vertical="center"/>
    </xf>
    <xf numFmtId="3" fontId="8" fillId="0" borderId="86" xfId="0" applyNumberFormat="1" applyFont="1" applyBorder="1" applyAlignment="1">
      <alignment horizontal="right" vertical="center"/>
    </xf>
    <xf numFmtId="3" fontId="8" fillId="0" borderId="23" xfId="0" applyNumberFormat="1" applyFont="1" applyBorder="1" applyAlignment="1">
      <alignment horizontal="right" vertical="center"/>
    </xf>
    <xf numFmtId="3" fontId="8" fillId="0" borderId="24" xfId="0" applyNumberFormat="1" applyFont="1" applyBorder="1" applyAlignment="1">
      <alignment horizontal="right" vertical="center"/>
    </xf>
    <xf numFmtId="3" fontId="8" fillId="0" borderId="21" xfId="0" applyNumberFormat="1" applyFont="1" applyBorder="1" applyAlignment="1">
      <alignment horizontal="right" vertical="center"/>
    </xf>
    <xf numFmtId="3" fontId="8" fillId="0" borderId="0" xfId="28" applyNumberFormat="1" applyFont="1" applyAlignment="1">
      <alignment vertical="center"/>
    </xf>
    <xf numFmtId="0" fontId="98" fillId="0" borderId="107" xfId="0" applyFont="1" applyBorder="1" applyAlignment="1">
      <alignment vertical="center"/>
    </xf>
    <xf numFmtId="3" fontId="8" fillId="0" borderId="92" xfId="0" applyNumberFormat="1" applyFont="1" applyBorder="1" applyAlignment="1">
      <alignment horizontal="center" vertical="center"/>
    </xf>
    <xf numFmtId="3" fontId="8" fillId="0" borderId="93" xfId="0" applyNumberFormat="1" applyFont="1" applyBorder="1" applyAlignment="1">
      <alignment horizontal="center" vertical="center"/>
    </xf>
    <xf numFmtId="0" fontId="98" fillId="0" borderId="107" xfId="0" applyFont="1" applyBorder="1" applyAlignment="1">
      <alignment horizontal="left" vertical="center" wrapText="1"/>
    </xf>
    <xf numFmtId="0" fontId="98" fillId="0" borderId="107" xfId="0" applyFont="1" applyBorder="1" applyAlignment="1">
      <alignment horizontal="left" vertical="center"/>
    </xf>
    <xf numFmtId="0" fontId="98" fillId="0" borderId="20" xfId="0" applyFont="1" applyBorder="1" applyAlignment="1">
      <alignment horizontal="left" vertical="center" wrapText="1"/>
    </xf>
    <xf numFmtId="0" fontId="99" fillId="0" borderId="6" xfId="0" applyFont="1" applyBorder="1" applyAlignment="1">
      <alignment horizontal="left" vertical="center" wrapText="1"/>
    </xf>
    <xf numFmtId="3" fontId="9" fillId="0" borderId="33" xfId="0" applyNumberFormat="1" applyFont="1" applyBorder="1" applyAlignment="1">
      <alignment horizontal="left" vertical="center"/>
    </xf>
    <xf numFmtId="3" fontId="9" fillId="0" borderId="3" xfId="0" applyNumberFormat="1" applyFont="1" applyBorder="1" applyAlignment="1">
      <alignment horizontal="left" vertical="center"/>
    </xf>
    <xf numFmtId="3" fontId="9" fillId="0" borderId="4" xfId="0" applyNumberFormat="1" applyFont="1" applyBorder="1" applyAlignment="1">
      <alignment horizontal="left" vertical="center"/>
    </xf>
    <xf numFmtId="3" fontId="9" fillId="0" borderId="39" xfId="0" applyNumberFormat="1" applyFont="1" applyBorder="1" applyAlignment="1">
      <alignment horizontal="left" vertical="center"/>
    </xf>
    <xf numFmtId="3" fontId="9" fillId="0" borderId="38" xfId="0" applyNumberFormat="1" applyFont="1" applyBorder="1" applyAlignment="1">
      <alignment horizontal="left" vertical="center"/>
    </xf>
    <xf numFmtId="0" fontId="98" fillId="0" borderId="32" xfId="0" applyFont="1" applyBorder="1" applyAlignment="1">
      <alignment horizontal="left" vertical="center" wrapText="1"/>
    </xf>
    <xf numFmtId="0" fontId="9" fillId="0" borderId="5" xfId="0" applyFont="1" applyBorder="1" applyAlignment="1">
      <alignment horizontal="left" vertical="center" wrapText="1"/>
    </xf>
    <xf numFmtId="3" fontId="9" fillId="0" borderId="26" xfId="0" applyNumberFormat="1" applyFont="1" applyBorder="1" applyAlignment="1">
      <alignment horizontal="left" vertical="center"/>
    </xf>
    <xf numFmtId="3" fontId="9" fillId="0" borderId="82" xfId="0" applyNumberFormat="1" applyFont="1" applyBorder="1" applyAlignment="1">
      <alignment horizontal="left" vertical="center"/>
    </xf>
    <xf numFmtId="3" fontId="9" fillId="0" borderId="11" xfId="0" applyNumberFormat="1" applyFont="1" applyBorder="1" applyAlignment="1">
      <alignment horizontal="left" vertical="center"/>
    </xf>
    <xf numFmtId="3" fontId="9" fillId="0" borderId="28" xfId="0" applyNumberFormat="1" applyFont="1" applyBorder="1" applyAlignment="1">
      <alignment horizontal="left" vertical="center"/>
    </xf>
    <xf numFmtId="3" fontId="9" fillId="0" borderId="29" xfId="0" applyNumberFormat="1" applyFont="1" applyBorder="1" applyAlignment="1">
      <alignment horizontal="left" vertical="center"/>
    </xf>
    <xf numFmtId="0" fontId="9" fillId="0" borderId="0" xfId="1695" applyFont="1" applyAlignment="1">
      <alignment horizontal="right" vertical="center"/>
    </xf>
    <xf numFmtId="0" fontId="8" fillId="0" borderId="0" xfId="1695" applyFont="1" applyAlignment="1">
      <alignment vertical="center"/>
    </xf>
    <xf numFmtId="1" fontId="97" fillId="0" borderId="29" xfId="29" applyNumberFormat="1" applyFont="1" applyBorder="1" applyAlignment="1">
      <alignment horizontal="center" vertical="center"/>
    </xf>
    <xf numFmtId="1" fontId="97" fillId="0" borderId="82" xfId="29" applyNumberFormat="1" applyFont="1" applyBorder="1" applyAlignment="1">
      <alignment horizontal="center" vertical="center"/>
    </xf>
    <xf numFmtId="1" fontId="97" fillId="0" borderId="11" xfId="29" applyNumberFormat="1" applyFont="1" applyBorder="1" applyAlignment="1">
      <alignment horizontal="center" vertical="center"/>
    </xf>
    <xf numFmtId="1" fontId="97" fillId="0" borderId="28" xfId="29" applyNumberFormat="1" applyFont="1" applyBorder="1" applyAlignment="1">
      <alignment horizontal="center" vertical="center"/>
    </xf>
    <xf numFmtId="1" fontId="97" fillId="0" borderId="26" xfId="29" applyNumberFormat="1" applyFont="1" applyBorder="1" applyAlignment="1">
      <alignment horizontal="center" vertical="center"/>
    </xf>
    <xf numFmtId="3" fontId="98" fillId="0" borderId="47" xfId="2509" applyNumberFormat="1" applyFont="1" applyBorder="1" applyAlignment="1">
      <alignment horizontal="left" vertical="center" wrapText="1"/>
    </xf>
    <xf numFmtId="3" fontId="98" fillId="0" borderId="34" xfId="29" applyNumberFormat="1" applyFont="1" applyFill="1" applyBorder="1" applyAlignment="1">
      <alignment horizontal="center" vertical="center"/>
    </xf>
    <xf numFmtId="3" fontId="98" fillId="0" borderId="30" xfId="29" applyNumberFormat="1" applyFont="1" applyFill="1" applyBorder="1" applyAlignment="1">
      <alignment horizontal="center" vertical="center"/>
    </xf>
    <xf numFmtId="3" fontId="98" fillId="0" borderId="31" xfId="29" applyNumberFormat="1" applyFont="1" applyFill="1" applyBorder="1" applyAlignment="1">
      <alignment horizontal="center" vertical="center"/>
    </xf>
    <xf numFmtId="3" fontId="98" fillId="0" borderId="35" xfId="29" applyNumberFormat="1" applyFont="1" applyFill="1" applyBorder="1" applyAlignment="1">
      <alignment horizontal="center" vertical="center"/>
    </xf>
    <xf numFmtId="3" fontId="98" fillId="0" borderId="30" xfId="29" applyNumberFormat="1" applyFont="1" applyBorder="1" applyAlignment="1">
      <alignment horizontal="center" vertical="center"/>
    </xf>
    <xf numFmtId="3" fontId="98" fillId="0" borderId="31" xfId="29" applyNumberFormat="1" applyFont="1" applyBorder="1" applyAlignment="1">
      <alignment horizontal="center" vertical="center"/>
    </xf>
    <xf numFmtId="3" fontId="98" fillId="0" borderId="93" xfId="2509" applyNumberFormat="1" applyFont="1" applyBorder="1" applyAlignment="1">
      <alignment horizontal="left" vertical="center" wrapText="1"/>
    </xf>
    <xf numFmtId="3" fontId="98" fillId="0" borderId="103" xfId="29" applyNumberFormat="1" applyFont="1" applyFill="1" applyBorder="1" applyAlignment="1">
      <alignment horizontal="center" vertical="center"/>
    </xf>
    <xf numFmtId="3" fontId="98" fillId="0" borderId="88" xfId="29" applyNumberFormat="1" applyFont="1" applyFill="1" applyBorder="1" applyAlignment="1">
      <alignment horizontal="center" vertical="center"/>
    </xf>
    <xf numFmtId="3" fontId="98" fillId="0" borderId="91" xfId="29" applyNumberFormat="1" applyFont="1" applyFill="1" applyBorder="1" applyAlignment="1">
      <alignment horizontal="center" vertical="center"/>
    </xf>
    <xf numFmtId="3" fontId="98" fillId="0" borderId="89" xfId="29" applyNumberFormat="1" applyFont="1" applyFill="1" applyBorder="1" applyAlignment="1">
      <alignment horizontal="center" vertical="center"/>
    </xf>
    <xf numFmtId="3" fontId="98" fillId="0" borderId="93" xfId="2509" applyNumberFormat="1" applyFont="1" applyFill="1" applyBorder="1" applyAlignment="1">
      <alignment horizontal="left" vertical="center" wrapText="1"/>
    </xf>
    <xf numFmtId="3" fontId="98" fillId="0" borderId="97" xfId="2509" applyNumberFormat="1" applyFont="1" applyBorder="1" applyAlignment="1">
      <alignment horizontal="left" vertical="center" wrapText="1"/>
    </xf>
    <xf numFmtId="3" fontId="98" fillId="0" borderId="106" xfId="29" applyNumberFormat="1" applyFont="1" applyFill="1" applyBorder="1" applyAlignment="1">
      <alignment horizontal="center" vertical="center"/>
    </xf>
    <xf numFmtId="3" fontId="98" fillId="0" borderId="98" xfId="29" applyNumberFormat="1" applyFont="1" applyFill="1" applyBorder="1" applyAlignment="1">
      <alignment horizontal="center" vertical="center"/>
    </xf>
    <xf numFmtId="3" fontId="98" fillId="0" borderId="87" xfId="29" applyNumberFormat="1" applyFont="1" applyFill="1" applyBorder="1" applyAlignment="1">
      <alignment horizontal="center" vertical="center"/>
    </xf>
    <xf numFmtId="3" fontId="98" fillId="0" borderId="105" xfId="29" applyNumberFormat="1" applyFont="1" applyFill="1" applyBorder="1" applyAlignment="1">
      <alignment horizontal="center" vertical="center"/>
    </xf>
    <xf numFmtId="3" fontId="97" fillId="0" borderId="26" xfId="2509" applyNumberFormat="1" applyFont="1" applyBorder="1" applyAlignment="1">
      <alignment horizontal="left" vertical="center" wrapText="1"/>
    </xf>
    <xf numFmtId="3" fontId="9" fillId="0" borderId="27" xfId="1695" applyNumberFormat="1" applyFont="1" applyFill="1" applyBorder="1" applyAlignment="1">
      <alignment horizontal="center" vertical="center"/>
    </xf>
    <xf numFmtId="3" fontId="9" fillId="0" borderId="82" xfId="1695" applyNumberFormat="1" applyFont="1" applyFill="1" applyBorder="1" applyAlignment="1">
      <alignment horizontal="center" vertical="center"/>
    </xf>
    <xf numFmtId="3" fontId="9" fillId="0" borderId="28" xfId="1695" applyNumberFormat="1" applyFont="1" applyFill="1" applyBorder="1" applyAlignment="1">
      <alignment horizontal="center" vertical="center"/>
    </xf>
    <xf numFmtId="3" fontId="98" fillId="0" borderId="88" xfId="29" applyNumberFormat="1" applyFont="1" applyBorder="1" applyAlignment="1">
      <alignment horizontal="center" vertical="center"/>
    </xf>
    <xf numFmtId="3" fontId="98" fillId="0" borderId="91" xfId="29" applyNumberFormat="1" applyFont="1" applyBorder="1" applyAlignment="1">
      <alignment horizontal="center" vertical="center"/>
    </xf>
    <xf numFmtId="3" fontId="98" fillId="0" borderId="98" xfId="29" applyNumberFormat="1" applyFont="1" applyBorder="1" applyAlignment="1">
      <alignment horizontal="center" vertical="center"/>
    </xf>
    <xf numFmtId="3" fontId="98" fillId="0" borderId="87" xfId="29" applyNumberFormat="1" applyFont="1" applyBorder="1" applyAlignment="1">
      <alignment horizontal="center" vertical="center"/>
    </xf>
    <xf numFmtId="3" fontId="97" fillId="0" borderId="5" xfId="2509" applyNumberFormat="1" applyFont="1" applyBorder="1" applyAlignment="1">
      <alignment horizontal="left" vertical="center" wrapText="1"/>
    </xf>
    <xf numFmtId="3" fontId="9" fillId="0" borderId="26" xfId="1695" applyNumberFormat="1" applyFont="1" applyFill="1" applyBorder="1" applyAlignment="1">
      <alignment horizontal="center" vertical="center"/>
    </xf>
    <xf numFmtId="0" fontId="97" fillId="0" borderId="0" xfId="2509" applyFont="1" applyBorder="1" applyAlignment="1">
      <alignment horizontal="left" vertical="center" wrapText="1"/>
    </xf>
    <xf numFmtId="3" fontId="8" fillId="0" borderId="0" xfId="1695" applyNumberFormat="1" applyFont="1" applyAlignment="1">
      <alignment vertical="center"/>
    </xf>
    <xf numFmtId="165" fontId="8" fillId="0" borderId="0" xfId="31" applyNumberFormat="1" applyFont="1" applyAlignment="1">
      <alignment vertical="center"/>
    </xf>
    <xf numFmtId="0" fontId="8" fillId="0" borderId="0" xfId="1695" applyFont="1" applyAlignment="1">
      <alignment vertical="center" wrapText="1"/>
    </xf>
    <xf numFmtId="181" fontId="8" fillId="0" borderId="0" xfId="1695" applyNumberFormat="1" applyFont="1" applyAlignment="1">
      <alignment horizontal="left" vertical="center" wrapText="1"/>
    </xf>
    <xf numFmtId="181" fontId="8" fillId="0" borderId="0" xfId="1695" applyNumberFormat="1" applyFont="1" applyAlignment="1">
      <alignment vertical="center"/>
    </xf>
    <xf numFmtId="0" fontId="9" fillId="0" borderId="0" xfId="1695" applyFont="1" applyAlignment="1">
      <alignment wrapText="1"/>
    </xf>
    <xf numFmtId="0" fontId="9" fillId="0" borderId="27" xfId="2510" applyFont="1" applyFill="1" applyBorder="1" applyAlignment="1">
      <alignment horizontal="center" vertical="center"/>
    </xf>
    <xf numFmtId="0" fontId="9" fillId="0" borderId="82" xfId="2510" applyFont="1" applyFill="1" applyBorder="1" applyAlignment="1">
      <alignment horizontal="center" vertical="center"/>
    </xf>
    <xf numFmtId="0" fontId="9" fillId="0" borderId="11" xfId="2510" applyFont="1" applyFill="1" applyBorder="1" applyAlignment="1">
      <alignment horizontal="center" vertical="center"/>
    </xf>
    <xf numFmtId="0" fontId="9" fillId="0" borderId="28" xfId="2510" applyFont="1" applyFill="1" applyBorder="1" applyAlignment="1">
      <alignment horizontal="center" vertical="center"/>
    </xf>
    <xf numFmtId="0" fontId="9" fillId="0" borderId="26" xfId="2510" applyFont="1" applyFill="1" applyBorder="1" applyAlignment="1">
      <alignment horizontal="center" vertical="center"/>
    </xf>
    <xf numFmtId="0" fontId="97" fillId="0" borderId="11" xfId="25" applyNumberFormat="1" applyFont="1" applyBorder="1" applyAlignment="1">
      <alignment horizontal="center" vertical="center"/>
    </xf>
    <xf numFmtId="2" fontId="8" fillId="0" borderId="34" xfId="2510" applyNumberFormat="1" applyFont="1" applyFill="1" applyBorder="1" applyAlignment="1">
      <alignment horizontal="center" vertical="center"/>
    </xf>
    <xf numFmtId="2" fontId="8" fillId="0" borderId="30" xfId="2510" applyNumberFormat="1" applyFont="1" applyFill="1" applyBorder="1" applyAlignment="1">
      <alignment horizontal="center" vertical="center"/>
    </xf>
    <xf numFmtId="2" fontId="8" fillId="0" borderId="36" xfId="2510" applyNumberFormat="1" applyFont="1" applyFill="1" applyBorder="1" applyAlignment="1">
      <alignment horizontal="center" vertical="center"/>
    </xf>
    <xf numFmtId="0" fontId="8" fillId="0" borderId="108" xfId="0" applyFont="1" applyBorder="1" applyAlignment="1">
      <alignment horizontal="left" vertical="center" wrapText="1"/>
    </xf>
    <xf numFmtId="2" fontId="8" fillId="0" borderId="88" xfId="0" applyNumberFormat="1" applyFont="1" applyFill="1" applyBorder="1" applyAlignment="1">
      <alignment horizontal="center" vertical="center"/>
    </xf>
    <xf numFmtId="2" fontId="8" fillId="0" borderId="91" xfId="0" applyNumberFormat="1" applyFont="1" applyFill="1" applyBorder="1" applyAlignment="1">
      <alignment horizontal="center" vertical="center"/>
    </xf>
    <xf numFmtId="0" fontId="8" fillId="0" borderId="6" xfId="0" applyFont="1" applyBorder="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9" fillId="0" borderId="0" xfId="1695" applyFont="1" applyAlignment="1">
      <alignment vertical="center" wrapText="1"/>
    </xf>
    <xf numFmtId="0" fontId="8" fillId="53" borderId="38" xfId="0" applyFont="1" applyFill="1" applyBorder="1" applyAlignment="1">
      <alignment horizontal="center" vertical="center"/>
    </xf>
    <xf numFmtId="0" fontId="8" fillId="53" borderId="3" xfId="0" applyFont="1" applyFill="1" applyBorder="1" applyAlignment="1">
      <alignment horizontal="center" vertical="center"/>
    </xf>
    <xf numFmtId="0" fontId="8" fillId="53" borderId="4" xfId="0" applyFont="1" applyFill="1" applyBorder="1" applyAlignment="1">
      <alignment horizontal="center" vertical="center"/>
    </xf>
    <xf numFmtId="0" fontId="8" fillId="53" borderId="39" xfId="0" applyFont="1" applyFill="1" applyBorder="1" applyAlignment="1">
      <alignment horizontal="center" vertical="center"/>
    </xf>
    <xf numFmtId="0" fontId="8" fillId="53" borderId="2" xfId="0" applyFont="1" applyFill="1" applyBorder="1" applyAlignment="1">
      <alignment horizontal="center" vertical="center"/>
    </xf>
    <xf numFmtId="0" fontId="9" fillId="53" borderId="38" xfId="0" applyFont="1" applyFill="1" applyBorder="1" applyAlignment="1">
      <alignment horizontal="center" vertical="center"/>
    </xf>
    <xf numFmtId="0" fontId="9" fillId="53" borderId="3" xfId="0" applyFont="1" applyFill="1" applyBorder="1" applyAlignment="1">
      <alignment horizontal="center" vertical="center"/>
    </xf>
    <xf numFmtId="0" fontId="9" fillId="53" borderId="4" xfId="0" applyFont="1" applyFill="1" applyBorder="1" applyAlignment="1">
      <alignment horizontal="center" vertical="center"/>
    </xf>
    <xf numFmtId="0" fontId="9" fillId="53" borderId="39" xfId="0" applyFont="1" applyFill="1" applyBorder="1" applyAlignment="1">
      <alignment horizontal="center" vertical="center"/>
    </xf>
    <xf numFmtId="0" fontId="8" fillId="53" borderId="100" xfId="0" applyFont="1" applyFill="1" applyBorder="1" applyAlignment="1">
      <alignment horizontal="center" vertical="center"/>
    </xf>
    <xf numFmtId="0" fontId="8" fillId="0" borderId="7" xfId="2510" applyFont="1" applyFill="1" applyBorder="1" applyAlignment="1">
      <alignment horizontal="left" vertical="center" wrapText="1"/>
    </xf>
    <xf numFmtId="167" fontId="8" fillId="0" borderId="40" xfId="0" applyNumberFormat="1" applyFont="1" applyBorder="1" applyAlignment="1">
      <alignment horizontal="center" vertical="center"/>
    </xf>
    <xf numFmtId="167" fontId="8" fillId="0" borderId="94" xfId="0" applyNumberFormat="1" applyFont="1" applyBorder="1" applyAlignment="1">
      <alignment horizontal="center" vertical="center"/>
    </xf>
    <xf numFmtId="167" fontId="8" fillId="0" borderId="9" xfId="0" applyNumberFormat="1" applyFont="1" applyBorder="1" applyAlignment="1">
      <alignment horizontal="center" vertical="center"/>
    </xf>
    <xf numFmtId="167" fontId="8" fillId="0" borderId="22" xfId="0" applyNumberFormat="1" applyFont="1" applyBorder="1" applyAlignment="1">
      <alignment horizontal="center" vertical="center"/>
    </xf>
    <xf numFmtId="0" fontId="8" fillId="0" borderId="8" xfId="0" applyFont="1" applyBorder="1" applyAlignment="1">
      <alignment horizontal="center" vertical="center"/>
    </xf>
    <xf numFmtId="0" fontId="8" fillId="0" borderId="94" xfId="0" applyFont="1" applyBorder="1" applyAlignment="1">
      <alignment horizontal="center" vertical="center"/>
    </xf>
    <xf numFmtId="167" fontId="9" fillId="0" borderId="40" xfId="0" applyNumberFormat="1" applyFont="1" applyBorder="1" applyAlignment="1">
      <alignment horizontal="center" vertical="center"/>
    </xf>
    <xf numFmtId="167" fontId="9" fillId="0" borderId="94" xfId="0" applyNumberFormat="1" applyFont="1" applyBorder="1" applyAlignment="1">
      <alignment horizontal="center" vertical="center"/>
    </xf>
    <xf numFmtId="167" fontId="9" fillId="0" borderId="9" xfId="0" applyNumberFormat="1" applyFont="1" applyBorder="1" applyAlignment="1">
      <alignment horizontal="center" vertical="center"/>
    </xf>
    <xf numFmtId="167" fontId="9" fillId="0" borderId="22" xfId="0" applyNumberFormat="1" applyFont="1" applyBorder="1" applyAlignment="1">
      <alignment horizontal="center" vertical="center"/>
    </xf>
    <xf numFmtId="167" fontId="8" fillId="0" borderId="102" xfId="0" applyNumberFormat="1" applyFont="1" applyBorder="1" applyAlignment="1">
      <alignment horizontal="center" vertical="center"/>
    </xf>
    <xf numFmtId="167" fontId="9" fillId="0" borderId="8" xfId="0" applyNumberFormat="1" applyFont="1" applyBorder="1" applyAlignment="1">
      <alignment horizontal="center" vertical="center"/>
    </xf>
    <xf numFmtId="167" fontId="8" fillId="0" borderId="103" xfId="0" applyNumberFormat="1" applyFont="1" applyBorder="1" applyAlignment="1">
      <alignment horizontal="center" vertical="center"/>
    </xf>
    <xf numFmtId="167" fontId="8" fillId="0" borderId="88" xfId="0" applyNumberFormat="1" applyFont="1" applyBorder="1" applyAlignment="1">
      <alignment horizontal="center" vertical="center"/>
    </xf>
    <xf numFmtId="167" fontId="8" fillId="0" borderId="91" xfId="0" applyNumberFormat="1" applyFont="1" applyBorder="1" applyAlignment="1">
      <alignment horizontal="center" vertical="center"/>
    </xf>
    <xf numFmtId="167" fontId="8" fillId="0" borderId="89" xfId="0" applyNumberFormat="1" applyFont="1" applyBorder="1" applyAlignment="1">
      <alignment horizontal="center" vertical="center"/>
    </xf>
    <xf numFmtId="0" fontId="8" fillId="0" borderId="90" xfId="0" applyFont="1" applyBorder="1" applyAlignment="1">
      <alignment horizontal="center" vertical="center"/>
    </xf>
    <xf numFmtId="0" fontId="8" fillId="0" borderId="88" xfId="0" applyFont="1" applyBorder="1" applyAlignment="1">
      <alignment horizontal="center" vertical="center"/>
    </xf>
    <xf numFmtId="167" fontId="9" fillId="0" borderId="103" xfId="0" applyNumberFormat="1" applyFont="1" applyBorder="1" applyAlignment="1">
      <alignment horizontal="center" vertical="center"/>
    </xf>
    <xf numFmtId="167" fontId="9" fillId="0" borderId="88" xfId="0" applyNumberFormat="1" applyFont="1" applyBorder="1" applyAlignment="1">
      <alignment horizontal="center" vertical="center"/>
    </xf>
    <xf numFmtId="167" fontId="9" fillId="0" borderId="91" xfId="0" applyNumberFormat="1" applyFont="1" applyBorder="1" applyAlignment="1">
      <alignment horizontal="center" vertical="center"/>
    </xf>
    <xf numFmtId="167" fontId="9" fillId="0" borderId="89" xfId="0" applyNumberFormat="1" applyFont="1" applyBorder="1" applyAlignment="1">
      <alignment horizontal="center" vertical="center"/>
    </xf>
    <xf numFmtId="167" fontId="8" fillId="0" borderId="85" xfId="0" applyNumberFormat="1" applyFont="1" applyBorder="1" applyAlignment="1">
      <alignment horizontal="center" vertical="center"/>
    </xf>
    <xf numFmtId="167" fontId="9" fillId="0" borderId="90" xfId="0" applyNumberFormat="1" applyFont="1" applyBorder="1" applyAlignment="1">
      <alignment horizontal="center" vertical="center"/>
    </xf>
    <xf numFmtId="0" fontId="8" fillId="0" borderId="103" xfId="0" applyFont="1" applyBorder="1" applyAlignment="1">
      <alignment horizontal="center" vertical="center"/>
    </xf>
    <xf numFmtId="0" fontId="8" fillId="0" borderId="91" xfId="0" applyFont="1" applyBorder="1" applyAlignment="1">
      <alignment horizontal="center" vertical="center"/>
    </xf>
    <xf numFmtId="167" fontId="8" fillId="0" borderId="38" xfId="0" applyNumberFormat="1" applyFont="1" applyBorder="1" applyAlignment="1">
      <alignment horizontal="center" vertical="center"/>
    </xf>
    <xf numFmtId="167" fontId="8" fillId="0" borderId="3" xfId="0" applyNumberFormat="1" applyFont="1" applyBorder="1" applyAlignment="1">
      <alignment horizontal="center" vertical="center"/>
    </xf>
    <xf numFmtId="167" fontId="8" fillId="0" borderId="4" xfId="0" applyNumberFormat="1" applyFont="1" applyBorder="1" applyAlignment="1">
      <alignment horizontal="center" vertical="center"/>
    </xf>
    <xf numFmtId="167" fontId="8" fillId="0" borderId="39"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67" fontId="9" fillId="0" borderId="38"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167" fontId="9" fillId="0" borderId="39" xfId="0" applyNumberFormat="1" applyFont="1" applyBorder="1" applyAlignment="1">
      <alignment horizontal="center" vertical="center"/>
    </xf>
    <xf numFmtId="167" fontId="8" fillId="0" borderId="100"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107" xfId="2510" applyFont="1" applyFill="1" applyBorder="1" applyAlignment="1">
      <alignment horizontal="left" vertical="center" wrapText="1"/>
    </xf>
    <xf numFmtId="167" fontId="8" fillId="0" borderId="8" xfId="0" applyNumberFormat="1" applyFont="1" applyBorder="1" applyAlignment="1">
      <alignment horizontal="center" vertical="center"/>
    </xf>
    <xf numFmtId="167" fontId="8" fillId="0" borderId="90" xfId="0" applyNumberFormat="1" applyFont="1" applyBorder="1" applyAlignment="1">
      <alignment horizontal="center" vertical="center"/>
    </xf>
    <xf numFmtId="0" fontId="8" fillId="0" borderId="6" xfId="2510" applyFont="1" applyFill="1" applyBorder="1" applyAlignment="1">
      <alignment horizontal="left" vertical="center" wrapText="1"/>
    </xf>
    <xf numFmtId="167" fontId="8" fillId="0" borderId="2" xfId="0" applyNumberFormat="1" applyFont="1" applyBorder="1" applyAlignment="1">
      <alignment horizontal="center" vertical="center"/>
    </xf>
    <xf numFmtId="0" fontId="8" fillId="0" borderId="0" xfId="2510" applyFont="1" applyFill="1" applyBorder="1" applyAlignment="1">
      <alignment horizontal="left" wrapText="1"/>
    </xf>
    <xf numFmtId="0" fontId="8" fillId="0" borderId="0" xfId="0" applyFont="1" applyBorder="1" applyAlignment="1">
      <alignment vertical="center"/>
    </xf>
    <xf numFmtId="0" fontId="9" fillId="0" borderId="0" xfId="0" applyFont="1" applyBorder="1" applyAlignment="1">
      <alignment vertical="center"/>
    </xf>
    <xf numFmtId="0" fontId="8" fillId="0" borderId="107" xfId="2510" applyFont="1" applyFill="1" applyBorder="1" applyAlignment="1">
      <alignment horizontal="left" wrapText="1"/>
    </xf>
    <xf numFmtId="0" fontId="8" fillId="53" borderId="33" xfId="0" applyFont="1" applyFill="1" applyBorder="1" applyAlignment="1">
      <alignment horizontal="center" vertical="center"/>
    </xf>
    <xf numFmtId="0" fontId="8" fillId="53" borderId="19" xfId="0" applyFont="1" applyFill="1" applyBorder="1" applyAlignment="1">
      <alignment horizontal="center" vertical="center"/>
    </xf>
    <xf numFmtId="167" fontId="8" fillId="0" borderId="48" xfId="0" applyNumberFormat="1" applyFont="1" applyBorder="1" applyAlignment="1">
      <alignment horizontal="center" vertical="center"/>
    </xf>
    <xf numFmtId="167" fontId="8" fillId="0" borderId="52" xfId="0" applyNumberFormat="1" applyFont="1" applyBorder="1" applyAlignment="1">
      <alignment horizontal="center" vertical="center"/>
    </xf>
    <xf numFmtId="167" fontId="8" fillId="0" borderId="93" xfId="0" applyNumberFormat="1" applyFont="1" applyBorder="1" applyAlignment="1">
      <alignment horizontal="center" vertical="center"/>
    </xf>
    <xf numFmtId="167" fontId="8" fillId="0" borderId="92" xfId="0" applyNumberFormat="1" applyFont="1" applyBorder="1" applyAlignment="1">
      <alignment horizontal="center" vertical="center"/>
    </xf>
    <xf numFmtId="167" fontId="8" fillId="0" borderId="33" xfId="0" applyNumberFormat="1" applyFont="1" applyBorder="1" applyAlignment="1">
      <alignment horizontal="center" vertical="center"/>
    </xf>
    <xf numFmtId="167" fontId="8" fillId="0" borderId="19" xfId="0" applyNumberFormat="1" applyFont="1" applyBorder="1" applyAlignment="1">
      <alignment horizontal="center" vertical="center"/>
    </xf>
    <xf numFmtId="0" fontId="8" fillId="53" borderId="6" xfId="0" applyFont="1" applyFill="1" applyBorder="1" applyAlignment="1">
      <alignment horizontal="center" vertical="center"/>
    </xf>
    <xf numFmtId="167" fontId="8" fillId="0" borderId="7" xfId="0" applyNumberFormat="1" applyFont="1" applyBorder="1" applyAlignment="1">
      <alignment horizontal="center" vertical="center"/>
    </xf>
    <xf numFmtId="167" fontId="8" fillId="0" borderId="107" xfId="0" applyNumberFormat="1" applyFont="1" applyBorder="1" applyAlignment="1">
      <alignment horizontal="center" vertical="center"/>
    </xf>
    <xf numFmtId="167" fontId="8" fillId="0" borderId="6" xfId="0" applyNumberFormat="1" applyFont="1" applyBorder="1" applyAlignment="1">
      <alignment horizontal="center" vertical="center"/>
    </xf>
    <xf numFmtId="0" fontId="92" fillId="0" borderId="0" xfId="0" applyFont="1" applyAlignment="1">
      <alignment vertical="center"/>
    </xf>
    <xf numFmtId="0" fontId="92" fillId="0" borderId="0" xfId="0" applyFont="1" applyAlignment="1">
      <alignment horizontal="right" vertical="center"/>
    </xf>
    <xf numFmtId="0" fontId="92" fillId="0" borderId="27" xfId="0" applyFont="1" applyBorder="1" applyAlignment="1">
      <alignment vertical="center"/>
    </xf>
    <xf numFmtId="0" fontId="93" fillId="0" borderId="28" xfId="0" applyFont="1" applyBorder="1" applyAlignment="1">
      <alignment horizontal="center" vertical="center" wrapText="1"/>
    </xf>
    <xf numFmtId="0" fontId="92" fillId="0" borderId="52" xfId="0" applyFont="1" applyBorder="1" applyAlignment="1">
      <alignment vertical="center"/>
    </xf>
    <xf numFmtId="3" fontId="92" fillId="0" borderId="52" xfId="0" applyNumberFormat="1" applyFont="1" applyBorder="1" applyAlignment="1">
      <alignment vertical="center"/>
    </xf>
    <xf numFmtId="165" fontId="92" fillId="0" borderId="22" xfId="33" applyNumberFormat="1" applyFont="1" applyBorder="1" applyAlignment="1">
      <alignment vertical="center"/>
    </xf>
    <xf numFmtId="0" fontId="92" fillId="0" borderId="92" xfId="0" applyFont="1" applyBorder="1" applyAlignment="1">
      <alignment vertical="center" wrapText="1"/>
    </xf>
    <xf numFmtId="3" fontId="92" fillId="0" borderId="92" xfId="0" applyNumberFormat="1" applyFont="1" applyBorder="1" applyAlignment="1">
      <alignment vertical="center"/>
    </xf>
    <xf numFmtId="0" fontId="92" fillId="0" borderId="96" xfId="0" applyFont="1" applyBorder="1" applyAlignment="1">
      <alignment vertical="center"/>
    </xf>
    <xf numFmtId="3" fontId="92" fillId="0" borderId="96" xfId="0" applyNumberFormat="1" applyFont="1" applyBorder="1" applyAlignment="1">
      <alignment vertical="center"/>
    </xf>
    <xf numFmtId="0" fontId="93" fillId="0" borderId="27" xfId="0" applyFont="1" applyBorder="1" applyAlignment="1">
      <alignment vertical="center" wrapText="1"/>
    </xf>
    <xf numFmtId="3" fontId="93" fillId="0" borderId="27" xfId="0" applyNumberFormat="1" applyFont="1" applyBorder="1" applyAlignment="1">
      <alignment vertical="center"/>
    </xf>
    <xf numFmtId="165" fontId="93" fillId="0" borderId="28" xfId="33" applyNumberFormat="1" applyFont="1" applyBorder="1" applyAlignment="1">
      <alignment vertical="center"/>
    </xf>
    <xf numFmtId="3" fontId="93" fillId="0" borderId="29" xfId="0" applyNumberFormat="1" applyFont="1" applyBorder="1" applyAlignment="1">
      <alignment vertical="center"/>
    </xf>
    <xf numFmtId="3" fontId="92" fillId="0" borderId="0" xfId="0" applyNumberFormat="1" applyFont="1" applyAlignment="1">
      <alignment vertical="center"/>
    </xf>
    <xf numFmtId="165" fontId="92" fillId="0" borderId="0" xfId="2506" applyNumberFormat="1" applyFont="1" applyAlignment="1">
      <alignment vertical="center"/>
    </xf>
    <xf numFmtId="0" fontId="100" fillId="55" borderId="0" xfId="0" applyFont="1" applyFill="1" applyBorder="1" applyAlignment="1"/>
    <xf numFmtId="0" fontId="0" fillId="0" borderId="0" xfId="0" applyBorder="1"/>
    <xf numFmtId="0" fontId="0" fillId="18" borderId="0" xfId="0" applyFill="1"/>
    <xf numFmtId="0" fontId="0" fillId="0" borderId="0" xfId="0" applyFill="1" applyBorder="1"/>
    <xf numFmtId="0" fontId="93" fillId="0" borderId="0" xfId="0" applyFont="1" applyAlignment="1">
      <alignment horizontal="left" vertical="center"/>
    </xf>
    <xf numFmtId="0" fontId="39" fillId="0" borderId="36" xfId="0" applyFont="1" applyFill="1" applyBorder="1" applyAlignment="1">
      <alignment horizontal="center" vertical="center" wrapText="1"/>
    </xf>
    <xf numFmtId="0" fontId="15" fillId="0" borderId="0" xfId="0" applyFont="1" applyFill="1" applyBorder="1" applyAlignment="1">
      <alignment vertical="center"/>
    </xf>
    <xf numFmtId="0" fontId="96" fillId="0" borderId="0" xfId="0" applyFont="1" applyFill="1" applyBorder="1" applyAlignment="1">
      <alignment vertical="center"/>
    </xf>
    <xf numFmtId="0" fontId="15" fillId="0" borderId="0" xfId="0" applyFont="1" applyFill="1" applyAlignment="1">
      <alignment horizontal="center" vertical="center"/>
    </xf>
    <xf numFmtId="3" fontId="15" fillId="0" borderId="0" xfId="0" applyNumberFormat="1" applyFont="1" applyFill="1" applyAlignment="1">
      <alignment horizontal="center" vertical="center"/>
    </xf>
    <xf numFmtId="0" fontId="96" fillId="0" borderId="0" xfId="0" applyFont="1" applyFill="1" applyAlignment="1">
      <alignment vertical="center"/>
    </xf>
    <xf numFmtId="0" fontId="0" fillId="55" borderId="0" xfId="0" applyFill="1"/>
    <xf numFmtId="0" fontId="102" fillId="18" borderId="0" xfId="2512" applyFont="1" applyFill="1" applyBorder="1"/>
    <xf numFmtId="0" fontId="103" fillId="18" borderId="0" xfId="0" applyFont="1" applyFill="1" applyBorder="1"/>
    <xf numFmtId="0" fontId="103" fillId="18" borderId="0" xfId="0" applyFont="1" applyFill="1"/>
    <xf numFmtId="0" fontId="102" fillId="18" borderId="0" xfId="2512" applyFont="1" applyFill="1" applyBorder="1" applyAlignment="1"/>
    <xf numFmtId="0" fontId="93" fillId="0" borderId="0" xfId="1513" applyFont="1" applyAlignment="1">
      <alignment horizontal="center"/>
    </xf>
    <xf numFmtId="0" fontId="97" fillId="0" borderId="0" xfId="25" applyFont="1" applyAlignment="1">
      <alignment horizontal="center" vertical="center"/>
    </xf>
    <xf numFmtId="0" fontId="8" fillId="0" borderId="0" xfId="1695" applyFont="1" applyAlignment="1">
      <alignment horizontal="left" vertical="center" wrapText="1"/>
    </xf>
    <xf numFmtId="0" fontId="9" fillId="0" borderId="0" xfId="1695" applyFont="1" applyAlignment="1">
      <alignment horizontal="center" vertical="center" wrapText="1"/>
    </xf>
    <xf numFmtId="0" fontId="8" fillId="53" borderId="46" xfId="0" applyFont="1" applyFill="1" applyBorder="1" applyAlignment="1">
      <alignment horizontal="center" vertical="center" wrapText="1"/>
    </xf>
    <xf numFmtId="0" fontId="93" fillId="0" borderId="27" xfId="0" applyFont="1" applyBorder="1" applyAlignment="1">
      <alignment horizontal="center" vertical="center" wrapText="1"/>
    </xf>
    <xf numFmtId="0" fontId="9" fillId="0" borderId="0" xfId="0" applyFont="1" applyFill="1" applyAlignment="1">
      <alignment horizontal="center" vertical="center"/>
    </xf>
    <xf numFmtId="0" fontId="8" fillId="0" borderId="0" xfId="2514" applyFont="1"/>
    <xf numFmtId="0" fontId="9" fillId="0" borderId="0" xfId="2514" applyFont="1" applyAlignment="1">
      <alignment horizontal="right"/>
    </xf>
    <xf numFmtId="0" fontId="9" fillId="0" borderId="0" xfId="2514" applyFont="1" applyAlignment="1">
      <alignment horizontal="centerContinuous"/>
    </xf>
    <xf numFmtId="0" fontId="9" fillId="18" borderId="30" xfId="2514" applyFont="1" applyFill="1" applyBorder="1" applyAlignment="1">
      <alignment horizontal="center" vertical="center" wrapText="1"/>
    </xf>
    <xf numFmtId="0" fontId="40" fillId="0" borderId="88" xfId="2514" applyFont="1" applyBorder="1" applyAlignment="1">
      <alignment vertical="center"/>
    </xf>
    <xf numFmtId="0" fontId="15" fillId="0" borderId="88" xfId="2514" applyFont="1" applyBorder="1" applyAlignment="1">
      <alignment vertical="center" wrapText="1"/>
    </xf>
    <xf numFmtId="0" fontId="12" fillId="0" borderId="104" xfId="2514" applyFont="1" applyBorder="1" applyAlignment="1">
      <alignment horizontal="left" vertical="center" wrapText="1"/>
    </xf>
    <xf numFmtId="0" fontId="15" fillId="0" borderId="90" xfId="2514" applyFont="1" applyBorder="1" applyAlignment="1">
      <alignment vertical="center" wrapText="1"/>
    </xf>
    <xf numFmtId="0" fontId="12" fillId="0" borderId="90" xfId="2514" applyFont="1" applyBorder="1" applyAlignment="1">
      <alignment horizontal="left" vertical="center" wrapText="1"/>
    </xf>
    <xf numFmtId="0" fontId="15" fillId="0" borderId="88" xfId="2514" applyFont="1" applyBorder="1" applyAlignment="1">
      <alignment wrapText="1"/>
    </xf>
    <xf numFmtId="0" fontId="40" fillId="0" borderId="88" xfId="2514" applyFont="1" applyBorder="1" applyAlignment="1">
      <alignment vertical="center" wrapText="1"/>
    </xf>
    <xf numFmtId="0" fontId="12" fillId="0" borderId="97" xfId="2514" applyFont="1" applyBorder="1" applyAlignment="1">
      <alignment horizontal="left" vertical="center" wrapText="1"/>
    </xf>
    <xf numFmtId="0" fontId="12" fillId="0" borderId="33" xfId="2514" applyFont="1" applyBorder="1" applyAlignment="1">
      <alignment horizontal="left" vertical="center" wrapText="1"/>
    </xf>
    <xf numFmtId="0" fontId="15" fillId="0" borderId="3" xfId="2514" applyFont="1" applyBorder="1" applyAlignment="1">
      <alignment vertical="center" wrapText="1"/>
    </xf>
    <xf numFmtId="0" fontId="9" fillId="0" borderId="4" xfId="2514" applyFont="1" applyBorder="1" applyAlignment="1">
      <alignment horizontal="center" vertical="center"/>
    </xf>
    <xf numFmtId="0" fontId="8" fillId="0" borderId="20" xfId="2514" applyFont="1" applyBorder="1" applyAlignment="1">
      <alignment horizontal="left" vertical="center" wrapText="1"/>
    </xf>
    <xf numFmtId="3" fontId="8" fillId="0" borderId="0" xfId="2514" applyNumberFormat="1" applyFont="1" applyBorder="1" applyAlignment="1">
      <alignment horizontal="center" vertical="center"/>
    </xf>
    <xf numFmtId="3" fontId="8" fillId="0" borderId="17" xfId="2514" applyNumberFormat="1" applyFont="1" applyBorder="1" applyAlignment="1">
      <alignment horizontal="center" vertical="center"/>
    </xf>
    <xf numFmtId="166" fontId="8" fillId="0" borderId="14" xfId="2514" applyNumberFormat="1" applyFont="1" applyBorder="1" applyAlignment="1">
      <alignment horizontal="center" vertical="center"/>
    </xf>
    <xf numFmtId="166" fontId="8" fillId="0" borderId="15" xfId="2514" applyNumberFormat="1" applyFont="1" applyBorder="1" applyAlignment="1">
      <alignment horizontal="center" vertical="center"/>
    </xf>
    <xf numFmtId="3" fontId="8" fillId="0" borderId="16" xfId="2514" applyNumberFormat="1" applyFont="1" applyBorder="1" applyAlignment="1">
      <alignment horizontal="center" vertical="center"/>
    </xf>
    <xf numFmtId="166" fontId="8" fillId="0" borderId="21" xfId="2514" applyNumberFormat="1" applyFont="1" applyBorder="1" applyAlignment="1">
      <alignment horizontal="center" vertical="center"/>
    </xf>
    <xf numFmtId="166" fontId="8" fillId="0" borderId="22" xfId="2514" applyNumberFormat="1" applyFont="1" applyBorder="1" applyAlignment="1">
      <alignment horizontal="center" vertical="center"/>
    </xf>
    <xf numFmtId="166" fontId="8" fillId="0" borderId="16" xfId="2514" applyNumberFormat="1" applyFont="1" applyBorder="1" applyAlignment="1">
      <alignment horizontal="center" vertical="center"/>
    </xf>
    <xf numFmtId="166" fontId="8" fillId="0" borderId="0" xfId="2514" applyNumberFormat="1" applyFont="1" applyBorder="1" applyAlignment="1">
      <alignment horizontal="center" vertical="center"/>
    </xf>
    <xf numFmtId="3" fontId="8" fillId="0" borderId="0" xfId="2514" applyNumberFormat="1" applyFont="1"/>
    <xf numFmtId="166" fontId="8" fillId="0" borderId="0" xfId="2514" applyNumberFormat="1" applyFont="1"/>
    <xf numFmtId="0" fontId="8" fillId="0" borderId="107" xfId="2514" applyFont="1" applyBorder="1" applyAlignment="1">
      <alignment horizontal="left" vertical="center" wrapText="1"/>
    </xf>
    <xf numFmtId="3" fontId="8" fillId="0" borderId="93" xfId="2514" applyNumberFormat="1" applyFont="1" applyBorder="1" applyAlignment="1">
      <alignment horizontal="center" vertical="center"/>
    </xf>
    <xf numFmtId="3" fontId="8" fillId="0" borderId="91" xfId="2514" applyNumberFormat="1" applyFont="1" applyBorder="1" applyAlignment="1">
      <alignment horizontal="center" vertical="center"/>
    </xf>
    <xf numFmtId="166" fontId="8" fillId="0" borderId="103" xfId="2514" applyNumberFormat="1" applyFont="1" applyBorder="1" applyAlignment="1">
      <alignment horizontal="center" vertical="center"/>
    </xf>
    <xf numFmtId="166" fontId="8" fillId="0" borderId="89" xfId="2514" applyNumberFormat="1" applyFont="1" applyBorder="1" applyAlignment="1">
      <alignment horizontal="center" vertical="center"/>
    </xf>
    <xf numFmtId="3" fontId="8" fillId="0" borderId="90" xfId="2514" applyNumberFormat="1" applyFont="1" applyBorder="1" applyAlignment="1">
      <alignment horizontal="center" vertical="center"/>
    </xf>
    <xf numFmtId="166" fontId="8" fillId="0" borderId="90" xfId="2514" applyNumberFormat="1" applyFont="1" applyBorder="1" applyAlignment="1">
      <alignment horizontal="center" vertical="center"/>
    </xf>
    <xf numFmtId="166" fontId="8" fillId="0" borderId="93" xfId="2514" applyNumberFormat="1" applyFont="1" applyBorder="1" applyAlignment="1">
      <alignment horizontal="center" vertical="center"/>
    </xf>
    <xf numFmtId="3" fontId="8" fillId="0" borderId="23" xfId="2514" applyNumberFormat="1" applyFont="1" applyBorder="1" applyAlignment="1">
      <alignment horizontal="center" vertical="center"/>
    </xf>
    <xf numFmtId="166" fontId="8" fillId="0" borderId="24" xfId="2514" applyNumberFormat="1" applyFont="1" applyBorder="1" applyAlignment="1">
      <alignment horizontal="center" vertical="center"/>
    </xf>
    <xf numFmtId="3" fontId="8" fillId="0" borderId="25" xfId="2514" applyNumberFormat="1" applyFont="1" applyBorder="1" applyAlignment="1">
      <alignment horizontal="center" vertical="center"/>
    </xf>
    <xf numFmtId="166" fontId="8" fillId="0" borderId="105" xfId="2514" applyNumberFormat="1" applyFont="1" applyBorder="1" applyAlignment="1">
      <alignment horizontal="center" vertical="center"/>
    </xf>
    <xf numFmtId="166" fontId="8" fillId="0" borderId="25" xfId="2514" applyNumberFormat="1" applyFont="1" applyBorder="1" applyAlignment="1">
      <alignment horizontal="center" vertical="center"/>
    </xf>
    <xf numFmtId="0" fontId="9" fillId="0" borderId="5" xfId="2514" applyFont="1" applyBorder="1" applyAlignment="1">
      <alignment horizontal="left" vertical="center"/>
    </xf>
    <xf numFmtId="3" fontId="9" fillId="0" borderId="26" xfId="2514" applyNumberFormat="1" applyFont="1" applyBorder="1" applyAlignment="1">
      <alignment horizontal="center" vertical="center"/>
    </xf>
    <xf numFmtId="3" fontId="9" fillId="0" borderId="11" xfId="2514" applyNumberFormat="1" applyFont="1" applyBorder="1" applyAlignment="1">
      <alignment horizontal="center" vertical="center"/>
    </xf>
    <xf numFmtId="166" fontId="9" fillId="0" borderId="27" xfId="2514" applyNumberFormat="1" applyFont="1" applyBorder="1" applyAlignment="1">
      <alignment horizontal="center" vertical="center"/>
    </xf>
    <xf numFmtId="166" fontId="9" fillId="0" borderId="28" xfId="2514" applyNumberFormat="1" applyFont="1" applyBorder="1" applyAlignment="1">
      <alignment horizontal="center" vertical="center"/>
    </xf>
    <xf numFmtId="3" fontId="9" fillId="0" borderId="10" xfId="2514" applyNumberFormat="1" applyFont="1" applyBorder="1" applyAlignment="1">
      <alignment horizontal="center" vertical="center"/>
    </xf>
    <xf numFmtId="166" fontId="9" fillId="0" borderId="29" xfId="2514" applyNumberFormat="1" applyFont="1" applyBorder="1" applyAlignment="1">
      <alignment horizontal="center" vertical="center"/>
    </xf>
    <xf numFmtId="166" fontId="9" fillId="0" borderId="11" xfId="2514" applyNumberFormat="1" applyFont="1" applyBorder="1" applyAlignment="1">
      <alignment horizontal="center" vertical="center"/>
    </xf>
    <xf numFmtId="0" fontId="8" fillId="0" borderId="0" xfId="2514" applyFont="1" applyBorder="1"/>
    <xf numFmtId="0" fontId="14" fillId="0" borderId="0" xfId="2514" applyFont="1" applyAlignment="1">
      <alignment vertical="center"/>
    </xf>
    <xf numFmtId="0" fontId="9" fillId="0" borderId="44" xfId="2514" applyFont="1" applyBorder="1" applyAlignment="1">
      <alignment horizontal="center" vertical="center"/>
    </xf>
    <xf numFmtId="0" fontId="9" fillId="0" borderId="51" xfId="2514" applyFont="1" applyBorder="1" applyAlignment="1">
      <alignment horizontal="center" vertical="center"/>
    </xf>
    <xf numFmtId="0" fontId="9" fillId="0" borderId="11" xfId="2514" applyFont="1" applyBorder="1" applyAlignment="1">
      <alignment horizontal="center" vertical="center"/>
    </xf>
    <xf numFmtId="3" fontId="8" fillId="0" borderId="15" xfId="2514" applyNumberFormat="1" applyFont="1" applyBorder="1" applyAlignment="1">
      <alignment horizontal="center" vertical="center"/>
    </xf>
    <xf numFmtId="166" fontId="8" fillId="0" borderId="23" xfId="2514" applyNumberFormat="1" applyFont="1" applyBorder="1" applyAlignment="1">
      <alignment horizontal="center" vertical="center"/>
    </xf>
    <xf numFmtId="3" fontId="8" fillId="0" borderId="89" xfId="2514" applyNumberFormat="1" applyFont="1" applyBorder="1" applyAlignment="1">
      <alignment horizontal="center" vertical="center"/>
    </xf>
    <xf numFmtId="166" fontId="8" fillId="0" borderId="91" xfId="2514" applyNumberFormat="1" applyFont="1" applyBorder="1" applyAlignment="1">
      <alignment horizontal="center" vertical="center"/>
    </xf>
    <xf numFmtId="3" fontId="8" fillId="0" borderId="24" xfId="2514" applyNumberFormat="1" applyFont="1" applyBorder="1" applyAlignment="1">
      <alignment horizontal="center" vertical="center"/>
    </xf>
    <xf numFmtId="3" fontId="9" fillId="0" borderId="28" xfId="2514" applyNumberFormat="1" applyFont="1" applyBorder="1" applyAlignment="1">
      <alignment horizontal="center" vertical="center"/>
    </xf>
    <xf numFmtId="166" fontId="9" fillId="0" borderId="26" xfId="2514" applyNumberFormat="1" applyFont="1" applyBorder="1" applyAlignment="1">
      <alignment horizontal="center" vertical="center"/>
    </xf>
    <xf numFmtId="179" fontId="8" fillId="0" borderId="0" xfId="2514" applyNumberFormat="1" applyFont="1"/>
    <xf numFmtId="3" fontId="8" fillId="0" borderId="15" xfId="2514" applyNumberFormat="1" applyFont="1" applyFill="1" applyBorder="1" applyAlignment="1">
      <alignment horizontal="center" vertical="center"/>
    </xf>
    <xf numFmtId="166" fontId="8" fillId="0" borderId="15" xfId="2514" applyNumberFormat="1" applyFont="1" applyFill="1" applyBorder="1" applyAlignment="1">
      <alignment horizontal="center" vertical="center"/>
    </xf>
    <xf numFmtId="4" fontId="8" fillId="0" borderId="15" xfId="2514" applyNumberFormat="1" applyFont="1" applyFill="1" applyBorder="1" applyAlignment="1">
      <alignment horizontal="center" vertical="center"/>
    </xf>
    <xf numFmtId="166" fontId="8" fillId="0" borderId="17" xfId="2514" applyNumberFormat="1" applyFont="1" applyFill="1" applyBorder="1" applyAlignment="1">
      <alignment horizontal="center" vertical="center"/>
    </xf>
    <xf numFmtId="3" fontId="8" fillId="0" borderId="89" xfId="2514" applyNumberFormat="1" applyFont="1" applyFill="1" applyBorder="1" applyAlignment="1">
      <alignment horizontal="center" vertical="center"/>
    </xf>
    <xf numFmtId="166" fontId="8" fillId="0" borderId="89" xfId="2514" applyNumberFormat="1" applyFont="1" applyFill="1" applyBorder="1" applyAlignment="1">
      <alignment horizontal="center" vertical="center"/>
    </xf>
    <xf numFmtId="4" fontId="8" fillId="0" borderId="89" xfId="2514" applyNumberFormat="1" applyFont="1" applyFill="1" applyBorder="1" applyAlignment="1">
      <alignment horizontal="center" vertical="center"/>
    </xf>
    <xf numFmtId="166" fontId="8" fillId="0" borderId="91" xfId="2514" applyNumberFormat="1" applyFont="1" applyFill="1" applyBorder="1" applyAlignment="1">
      <alignment horizontal="center" vertical="center"/>
    </xf>
    <xf numFmtId="3" fontId="8" fillId="0" borderId="24" xfId="2514" applyNumberFormat="1" applyFont="1" applyFill="1" applyBorder="1" applyAlignment="1">
      <alignment horizontal="center" vertical="center"/>
    </xf>
    <xf numFmtId="166" fontId="8" fillId="0" borderId="24" xfId="2514" applyNumberFormat="1" applyFont="1" applyFill="1" applyBorder="1" applyAlignment="1">
      <alignment horizontal="center" vertical="center"/>
    </xf>
    <xf numFmtId="4" fontId="8" fillId="0" borderId="24" xfId="2514" applyNumberFormat="1" applyFont="1" applyFill="1" applyBorder="1" applyAlignment="1">
      <alignment horizontal="center" vertical="center"/>
    </xf>
    <xf numFmtId="166" fontId="8" fillId="0" borderId="23" xfId="2514" applyNumberFormat="1" applyFont="1" applyFill="1" applyBorder="1" applyAlignment="1">
      <alignment horizontal="center" vertical="center"/>
    </xf>
    <xf numFmtId="3" fontId="9" fillId="0" borderId="28" xfId="2514" applyNumberFormat="1" applyFont="1" applyFill="1" applyBorder="1" applyAlignment="1">
      <alignment horizontal="center" vertical="center"/>
    </xf>
    <xf numFmtId="166" fontId="9" fillId="0" borderId="28" xfId="2514" applyNumberFormat="1" applyFont="1" applyFill="1" applyBorder="1" applyAlignment="1">
      <alignment horizontal="center" vertical="center"/>
    </xf>
    <xf numFmtId="4" fontId="9" fillId="0" borderId="28" xfId="2514" applyNumberFormat="1" applyFont="1" applyFill="1" applyBorder="1" applyAlignment="1">
      <alignment horizontal="center" vertical="center"/>
    </xf>
    <xf numFmtId="166" fontId="9" fillId="0" borderId="11" xfId="2514" applyNumberFormat="1" applyFont="1" applyFill="1" applyBorder="1" applyAlignment="1">
      <alignment horizontal="center" vertical="center"/>
    </xf>
    <xf numFmtId="0" fontId="10" fillId="0" borderId="0" xfId="2514" applyFont="1"/>
    <xf numFmtId="0" fontId="10" fillId="0" borderId="0" xfId="2514" applyFont="1" applyFill="1"/>
    <xf numFmtId="165" fontId="10" fillId="0" borderId="0" xfId="2514" applyNumberFormat="1" applyFont="1" applyFill="1"/>
    <xf numFmtId="0" fontId="12" fillId="0" borderId="37" xfId="2514" applyFont="1" applyFill="1" applyBorder="1" applyAlignment="1">
      <alignment vertical="center" wrapText="1"/>
    </xf>
    <xf numFmtId="1" fontId="10" fillId="0" borderId="0" xfId="2514" applyNumberFormat="1" applyFont="1" applyFill="1"/>
    <xf numFmtId="0" fontId="12" fillId="0" borderId="0" xfId="2514" applyFont="1" applyAlignment="1">
      <alignment horizontal="center" vertical="center" wrapText="1"/>
    </xf>
    <xf numFmtId="0" fontId="12" fillId="0" borderId="0" xfId="2514" applyFont="1" applyFill="1" applyAlignment="1">
      <alignment horizontal="center" vertical="center" wrapText="1"/>
    </xf>
    <xf numFmtId="49" fontId="12" fillId="0" borderId="0" xfId="2514" applyNumberFormat="1" applyFont="1" applyAlignment="1">
      <alignment horizontal="center" vertical="center"/>
    </xf>
    <xf numFmtId="0" fontId="13" fillId="0" borderId="29" xfId="2514" applyNumberFormat="1" applyFont="1" applyFill="1" applyBorder="1" applyAlignment="1">
      <alignment horizontal="center" vertical="center"/>
    </xf>
    <xf numFmtId="0" fontId="13" fillId="0" borderId="28" xfId="2514" applyNumberFormat="1" applyFont="1" applyFill="1" applyBorder="1" applyAlignment="1">
      <alignment horizontal="center" vertical="center"/>
    </xf>
    <xf numFmtId="49" fontId="12" fillId="0" borderId="0" xfId="2514" applyNumberFormat="1" applyFont="1" applyFill="1" applyAlignment="1">
      <alignment horizontal="center" vertical="center"/>
    </xf>
    <xf numFmtId="0" fontId="13" fillId="0" borderId="0" xfId="2514" applyFont="1" applyFill="1" applyBorder="1" applyAlignment="1">
      <alignment horizontal="center" vertical="center" wrapText="1"/>
    </xf>
    <xf numFmtId="3" fontId="12" fillId="0" borderId="34" xfId="2514" applyNumberFormat="1" applyFont="1" applyFill="1" applyBorder="1" applyAlignment="1">
      <alignment horizontal="center" vertical="center"/>
    </xf>
    <xf numFmtId="3" fontId="12" fillId="0" borderId="35" xfId="2514" applyNumberFormat="1" applyFont="1" applyFill="1" applyBorder="1" applyAlignment="1">
      <alignment horizontal="center" vertical="center"/>
    </xf>
    <xf numFmtId="3" fontId="12" fillId="0" borderId="36" xfId="2514" applyNumberFormat="1" applyFont="1" applyFill="1" applyBorder="1" applyAlignment="1">
      <alignment horizontal="center" vertical="center"/>
    </xf>
    <xf numFmtId="3" fontId="12" fillId="0" borderId="31" xfId="2514" applyNumberFormat="1" applyFont="1" applyFill="1" applyBorder="1" applyAlignment="1">
      <alignment horizontal="center" vertical="center"/>
    </xf>
    <xf numFmtId="3" fontId="12" fillId="0" borderId="30" xfId="2514" applyNumberFormat="1" applyFont="1" applyFill="1" applyBorder="1" applyAlignment="1">
      <alignment horizontal="center" vertical="center"/>
    </xf>
    <xf numFmtId="0" fontId="13" fillId="0" borderId="93" xfId="2514" applyFont="1" applyFill="1" applyBorder="1" applyAlignment="1">
      <alignment horizontal="center" vertical="center" wrapText="1"/>
    </xf>
    <xf numFmtId="165" fontId="12" fillId="0" borderId="103" xfId="2515" quotePrefix="1" applyNumberFormat="1" applyFont="1" applyFill="1" applyBorder="1" applyAlignment="1">
      <alignment horizontal="center" vertical="center"/>
    </xf>
    <xf numFmtId="165" fontId="12" fillId="0" borderId="89" xfId="2515" quotePrefix="1" applyNumberFormat="1" applyFont="1" applyFill="1" applyBorder="1" applyAlignment="1">
      <alignment horizontal="center" vertical="center"/>
    </xf>
    <xf numFmtId="165" fontId="12" fillId="0" borderId="90" xfId="2515" quotePrefix="1" applyNumberFormat="1" applyFont="1" applyFill="1" applyBorder="1" applyAlignment="1">
      <alignment horizontal="center" vertical="center"/>
    </xf>
    <xf numFmtId="165" fontId="12" fillId="0" borderId="91" xfId="2515" quotePrefix="1" applyNumberFormat="1" applyFont="1" applyFill="1" applyBorder="1" applyAlignment="1">
      <alignment horizontal="center" vertical="center"/>
    </xf>
    <xf numFmtId="165" fontId="12" fillId="0" borderId="103" xfId="2514" applyNumberFormat="1" applyFont="1" applyFill="1" applyBorder="1" applyAlignment="1">
      <alignment horizontal="center" vertical="center"/>
    </xf>
    <xf numFmtId="165" fontId="12" fillId="0" borderId="88" xfId="2514" applyNumberFormat="1" applyFont="1" applyFill="1" applyBorder="1" applyAlignment="1">
      <alignment horizontal="center" vertical="center"/>
    </xf>
    <xf numFmtId="0" fontId="13" fillId="0" borderId="37" xfId="2514" applyFont="1" applyFill="1" applyBorder="1" applyAlignment="1">
      <alignment horizontal="center" vertical="center" wrapText="1"/>
    </xf>
    <xf numFmtId="165" fontId="12" fillId="0" borderId="38" xfId="2515" applyNumberFormat="1" applyFont="1" applyFill="1" applyBorder="1" applyAlignment="1">
      <alignment horizontal="center"/>
    </xf>
    <xf numFmtId="165" fontId="12" fillId="0" borderId="39" xfId="2515" applyNumberFormat="1" applyFont="1" applyFill="1" applyBorder="1" applyAlignment="1">
      <alignment horizontal="center"/>
    </xf>
    <xf numFmtId="165" fontId="12" fillId="0" borderId="2" xfId="2515" applyNumberFormat="1" applyFont="1" applyFill="1" applyBorder="1" applyAlignment="1">
      <alignment horizontal="center"/>
    </xf>
    <xf numFmtId="165" fontId="12" fillId="0" borderId="4" xfId="2515" applyNumberFormat="1" applyFont="1" applyFill="1" applyBorder="1" applyAlignment="1">
      <alignment horizontal="center"/>
    </xf>
    <xf numFmtId="165" fontId="12" fillId="0" borderId="38" xfId="2514" applyNumberFormat="1" applyFont="1" applyFill="1" applyBorder="1" applyAlignment="1">
      <alignment horizontal="center" vertical="center"/>
    </xf>
    <xf numFmtId="165" fontId="12" fillId="0" borderId="3" xfId="2514" applyNumberFormat="1" applyFont="1" applyFill="1" applyBorder="1" applyAlignment="1">
      <alignment horizontal="center" vertical="center"/>
    </xf>
    <xf numFmtId="0" fontId="12" fillId="0" borderId="0" xfId="2514" applyFont="1"/>
    <xf numFmtId="0" fontId="12" fillId="0" borderId="0" xfId="2514" applyFont="1" applyFill="1"/>
    <xf numFmtId="0" fontId="12" fillId="0" borderId="7" xfId="2514" applyFont="1" applyFill="1" applyBorder="1" applyAlignment="1">
      <alignment horizontal="left" vertical="center" wrapText="1"/>
    </xf>
    <xf numFmtId="165" fontId="12" fillId="0" borderId="14" xfId="2515" applyNumberFormat="1" applyFont="1" applyFill="1" applyBorder="1" applyAlignment="1">
      <alignment horizontal="center"/>
    </xf>
    <xf numFmtId="165" fontId="12" fillId="0" borderId="0" xfId="2515" applyNumberFormat="1" applyFont="1" applyFill="1" applyAlignment="1">
      <alignment horizontal="center"/>
    </xf>
    <xf numFmtId="165" fontId="12" fillId="0" borderId="34" xfId="2515" applyNumberFormat="1" applyFont="1" applyFill="1" applyBorder="1" applyAlignment="1">
      <alignment horizontal="center"/>
    </xf>
    <xf numFmtId="165" fontId="12" fillId="0" borderId="12" xfId="2515" applyNumberFormat="1" applyFont="1" applyFill="1" applyBorder="1" applyAlignment="1">
      <alignment horizontal="center"/>
    </xf>
    <xf numFmtId="165" fontId="12" fillId="0" borderId="0" xfId="2514" applyNumberFormat="1" applyFont="1"/>
    <xf numFmtId="0" fontId="12" fillId="0" borderId="107" xfId="2514" applyFont="1" applyFill="1" applyBorder="1" applyAlignment="1">
      <alignment horizontal="left" vertical="center" wrapText="1"/>
    </xf>
    <xf numFmtId="167" fontId="12" fillId="0" borderId="103" xfId="2514" applyNumberFormat="1" applyFont="1" applyFill="1" applyBorder="1" applyAlignment="1">
      <alignment horizontal="center" vertical="center" wrapText="1"/>
    </xf>
    <xf numFmtId="167" fontId="12" fillId="0" borderId="93" xfId="2514" applyNumberFormat="1" applyFont="1" applyFill="1" applyBorder="1" applyAlignment="1">
      <alignment horizontal="center" vertical="center" wrapText="1"/>
    </xf>
    <xf numFmtId="167" fontId="12" fillId="0" borderId="107" xfId="2514" applyNumberFormat="1" applyFont="1" applyFill="1" applyBorder="1" applyAlignment="1">
      <alignment horizontal="center" vertical="center" wrapText="1"/>
    </xf>
    <xf numFmtId="167" fontId="12" fillId="0" borderId="90" xfId="2514" applyNumberFormat="1" applyFont="1" applyFill="1" applyBorder="1" applyAlignment="1">
      <alignment horizontal="center" vertical="center" wrapText="1"/>
    </xf>
    <xf numFmtId="167" fontId="12" fillId="0" borderId="91" xfId="2514" applyNumberFormat="1" applyFont="1" applyFill="1" applyBorder="1" applyAlignment="1">
      <alignment horizontal="center" vertical="center" wrapText="1"/>
    </xf>
    <xf numFmtId="165" fontId="12" fillId="0" borderId="40" xfId="2515" applyNumberFormat="1" applyFont="1" applyFill="1" applyBorder="1" applyAlignment="1">
      <alignment horizontal="center" vertical="center" wrapText="1"/>
    </xf>
    <xf numFmtId="165" fontId="12" fillId="0" borderId="0" xfId="2515" applyNumberFormat="1" applyFont="1" applyFill="1" applyAlignment="1">
      <alignment horizontal="center" vertical="center" wrapText="1"/>
    </xf>
    <xf numFmtId="165" fontId="12" fillId="0" borderId="103" xfId="2515" applyNumberFormat="1" applyFont="1" applyFill="1" applyBorder="1" applyAlignment="1">
      <alignment horizontal="center" vertical="center" wrapText="1"/>
    </xf>
    <xf numFmtId="165" fontId="12" fillId="0" borderId="20" xfId="2515" applyNumberFormat="1" applyFont="1" applyFill="1" applyBorder="1" applyAlignment="1">
      <alignment horizontal="center" vertical="center" wrapText="1"/>
    </xf>
    <xf numFmtId="0" fontId="12" fillId="0" borderId="107" xfId="2514" applyFont="1" applyFill="1" applyBorder="1" applyAlignment="1">
      <alignment vertical="center" wrapText="1"/>
    </xf>
    <xf numFmtId="167" fontId="12" fillId="0" borderId="90" xfId="2514" applyNumberFormat="1" applyFont="1" applyFill="1" applyBorder="1" applyAlignment="1">
      <alignment horizontal="center" vertical="center"/>
    </xf>
    <xf numFmtId="167" fontId="12" fillId="0" borderId="93" xfId="2514" applyNumberFormat="1" applyFont="1" applyFill="1" applyBorder="1" applyAlignment="1">
      <alignment horizontal="center" vertical="center"/>
    </xf>
    <xf numFmtId="167" fontId="12" fillId="0" borderId="103" xfId="2514" applyNumberFormat="1" applyFont="1" applyFill="1" applyBorder="1" applyAlignment="1">
      <alignment horizontal="center" vertical="center"/>
    </xf>
    <xf numFmtId="167" fontId="12" fillId="0" borderId="107" xfId="2514" applyNumberFormat="1" applyFont="1" applyFill="1" applyBorder="1" applyAlignment="1">
      <alignment horizontal="center" vertical="center"/>
    </xf>
    <xf numFmtId="167" fontId="12" fillId="0" borderId="91" xfId="2514" applyNumberFormat="1" applyFont="1" applyFill="1" applyBorder="1" applyAlignment="1">
      <alignment horizontal="center" vertical="center"/>
    </xf>
    <xf numFmtId="0" fontId="12" fillId="0" borderId="108" xfId="2514" applyFont="1" applyFill="1" applyBorder="1" applyAlignment="1">
      <alignment horizontal="left" vertical="center" wrapText="1"/>
    </xf>
    <xf numFmtId="165" fontId="12" fillId="0" borderId="90" xfId="2514" applyNumberFormat="1" applyFont="1" applyFill="1" applyBorder="1" applyAlignment="1">
      <alignment horizontal="center" vertical="center" wrapText="1"/>
    </xf>
    <xf numFmtId="165" fontId="12" fillId="0" borderId="93" xfId="2514" applyNumberFormat="1" applyFont="1" applyFill="1" applyBorder="1" applyAlignment="1">
      <alignment horizontal="center" vertical="center" wrapText="1"/>
    </xf>
    <xf numFmtId="165" fontId="12" fillId="0" borderId="103" xfId="2514" applyNumberFormat="1" applyFont="1" applyFill="1" applyBorder="1" applyAlignment="1">
      <alignment horizontal="center" vertical="center" wrapText="1"/>
    </xf>
    <xf numFmtId="165" fontId="12" fillId="0" borderId="107" xfId="2514" applyNumberFormat="1" applyFont="1" applyFill="1" applyBorder="1" applyAlignment="1">
      <alignment horizontal="center" vertical="center" wrapText="1"/>
    </xf>
    <xf numFmtId="165" fontId="12" fillId="0" borderId="91" xfId="2514" applyNumberFormat="1" applyFont="1" applyFill="1" applyBorder="1" applyAlignment="1">
      <alignment horizontal="center" vertical="center" wrapText="1"/>
    </xf>
    <xf numFmtId="167" fontId="12" fillId="0" borderId="38" xfId="2514" applyNumberFormat="1" applyFont="1" applyFill="1" applyBorder="1" applyAlignment="1">
      <alignment horizontal="center" vertical="center" wrapText="1"/>
    </xf>
    <xf numFmtId="167" fontId="12" fillId="0" borderId="6" xfId="2514" applyNumberFormat="1" applyFont="1" applyFill="1" applyBorder="1" applyAlignment="1">
      <alignment horizontal="center" vertical="center" wrapText="1"/>
    </xf>
    <xf numFmtId="167" fontId="12" fillId="0" borderId="4" xfId="2514" applyNumberFormat="1" applyFont="1" applyFill="1" applyBorder="1" applyAlignment="1">
      <alignment horizontal="center" vertical="center" wrapText="1"/>
    </xf>
    <xf numFmtId="2" fontId="12" fillId="0" borderId="90" xfId="2514" applyNumberFormat="1" applyFont="1" applyFill="1" applyBorder="1" applyAlignment="1">
      <alignment horizontal="center" vertical="center" wrapText="1"/>
    </xf>
    <xf numFmtId="2" fontId="12" fillId="0" borderId="93" xfId="2514" applyNumberFormat="1" applyFont="1" applyFill="1" applyBorder="1" applyAlignment="1">
      <alignment horizontal="center" vertical="center" wrapText="1"/>
    </xf>
    <xf numFmtId="2" fontId="12" fillId="0" borderId="34" xfId="2514" applyNumberFormat="1" applyFont="1" applyFill="1" applyBorder="1" applyAlignment="1">
      <alignment horizontal="center" vertical="center" wrapText="1"/>
    </xf>
    <xf numFmtId="2" fontId="12" fillId="0" borderId="35" xfId="2514" applyNumberFormat="1" applyFont="1" applyFill="1" applyBorder="1" applyAlignment="1">
      <alignment horizontal="center" vertical="center" wrapText="1"/>
    </xf>
    <xf numFmtId="2" fontId="12" fillId="0" borderId="90" xfId="2515" applyNumberFormat="1" applyFont="1" applyFill="1" applyBorder="1" applyAlignment="1">
      <alignment horizontal="center" vertical="center" wrapText="1"/>
    </xf>
    <xf numFmtId="2" fontId="12" fillId="0" borderId="32" xfId="2514" applyNumberFormat="1" applyFont="1" applyFill="1" applyBorder="1" applyAlignment="1">
      <alignment horizontal="center" vertical="center" wrapText="1"/>
    </xf>
    <xf numFmtId="2" fontId="12" fillId="0" borderId="47" xfId="2514" applyNumberFormat="1" applyFont="1" applyFill="1" applyBorder="1" applyAlignment="1">
      <alignment horizontal="center" vertical="center" wrapText="1"/>
    </xf>
    <xf numFmtId="2" fontId="12" fillId="0" borderId="31" xfId="2514" applyNumberFormat="1" applyFont="1" applyFill="1" applyBorder="1" applyAlignment="1">
      <alignment horizontal="center" vertical="center" wrapText="1"/>
    </xf>
    <xf numFmtId="2" fontId="12" fillId="0" borderId="103" xfId="2514" applyNumberFormat="1" applyFont="1" applyFill="1" applyBorder="1" applyAlignment="1">
      <alignment horizontal="center" vertical="center" wrapText="1"/>
    </xf>
    <xf numFmtId="2" fontId="12" fillId="0" borderId="89" xfId="2514" applyNumberFormat="1" applyFont="1" applyFill="1" applyBorder="1" applyAlignment="1">
      <alignment horizontal="center" vertical="center" wrapText="1"/>
    </xf>
    <xf numFmtId="2" fontId="12" fillId="0" borderId="107" xfId="2514" applyNumberFormat="1" applyFont="1" applyFill="1" applyBorder="1" applyAlignment="1">
      <alignment horizontal="center" vertical="center" wrapText="1"/>
    </xf>
    <xf numFmtId="2" fontId="12" fillId="0" borderId="91" xfId="2514" applyNumberFormat="1" applyFont="1" applyFill="1" applyBorder="1" applyAlignment="1">
      <alignment horizontal="center" vertical="center" wrapText="1"/>
    </xf>
    <xf numFmtId="3" fontId="12" fillId="0" borderId="38" xfId="2514" applyNumberFormat="1" applyFont="1" applyFill="1" applyBorder="1" applyAlignment="1">
      <alignment horizontal="center" vertical="center"/>
    </xf>
    <xf numFmtId="3" fontId="12" fillId="0" borderId="0" xfId="2514" applyNumberFormat="1" applyFont="1" applyFill="1" applyAlignment="1">
      <alignment horizontal="center" vertical="center"/>
    </xf>
    <xf numFmtId="3" fontId="12" fillId="0" borderId="6" xfId="2514" applyNumberFormat="1" applyFont="1" applyFill="1" applyBorder="1" applyAlignment="1">
      <alignment horizontal="center" vertical="center"/>
    </xf>
    <xf numFmtId="3" fontId="12" fillId="0" borderId="37" xfId="2514" applyNumberFormat="1" applyFont="1" applyFill="1" applyBorder="1" applyAlignment="1">
      <alignment horizontal="center" vertical="center"/>
    </xf>
    <xf numFmtId="3" fontId="12" fillId="0" borderId="39" xfId="2514" applyNumberFormat="1" applyFont="1" applyFill="1" applyBorder="1" applyAlignment="1">
      <alignment horizontal="center" vertical="center"/>
    </xf>
    <xf numFmtId="3" fontId="12" fillId="0" borderId="2" xfId="2514" applyNumberFormat="1" applyFont="1" applyFill="1" applyBorder="1" applyAlignment="1">
      <alignment horizontal="center" vertical="center"/>
    </xf>
    <xf numFmtId="3" fontId="12" fillId="0" borderId="0" xfId="2514" applyNumberFormat="1" applyFont="1" applyFill="1"/>
    <xf numFmtId="0" fontId="15" fillId="0" borderId="32" xfId="2514" applyFont="1" applyFill="1" applyBorder="1" applyAlignment="1">
      <alignment horizontal="left" vertical="center" wrapText="1"/>
    </xf>
    <xf numFmtId="167" fontId="12" fillId="0" borderId="14" xfId="2514" applyNumberFormat="1" applyFont="1" applyFill="1" applyBorder="1" applyAlignment="1">
      <alignment horizontal="center" vertical="center"/>
    </xf>
    <xf numFmtId="167" fontId="12" fillId="0" borderId="15" xfId="2514" applyNumberFormat="1" applyFont="1" applyFill="1" applyBorder="1" applyAlignment="1">
      <alignment horizontal="center" vertical="center"/>
    </xf>
    <xf numFmtId="167" fontId="12" fillId="0" borderId="41" xfId="2514" applyNumberFormat="1" applyFont="1" applyFill="1" applyBorder="1" applyAlignment="1">
      <alignment horizontal="center" vertical="center"/>
    </xf>
    <xf numFmtId="167" fontId="12" fillId="0" borderId="12" xfId="2514" applyNumberFormat="1" applyFont="1" applyFill="1" applyBorder="1" applyAlignment="1">
      <alignment horizontal="center" vertical="center"/>
    </xf>
    <xf numFmtId="167" fontId="12" fillId="0" borderId="13" xfId="2514" applyNumberFormat="1" applyFont="1" applyFill="1" applyBorder="1" applyAlignment="1">
      <alignment horizontal="center" vertical="center"/>
    </xf>
    <xf numFmtId="2" fontId="12" fillId="0" borderId="0" xfId="2514" applyNumberFormat="1" applyFont="1" applyFill="1"/>
    <xf numFmtId="0" fontId="15" fillId="0" borderId="107" xfId="2514" applyFont="1" applyFill="1" applyBorder="1" applyAlignment="1">
      <alignment horizontal="left" vertical="center" wrapText="1"/>
    </xf>
    <xf numFmtId="167" fontId="12" fillId="0" borderId="106" xfId="2514" applyNumberFormat="1" applyFont="1" applyFill="1" applyBorder="1" applyAlignment="1">
      <alignment horizontal="center" vertical="center"/>
    </xf>
    <xf numFmtId="167" fontId="12" fillId="0" borderId="105" xfId="2514" applyNumberFormat="1" applyFont="1" applyFill="1" applyBorder="1" applyAlignment="1">
      <alignment horizontal="center" vertical="center"/>
    </xf>
    <xf numFmtId="167" fontId="12" fillId="0" borderId="96" xfId="2514" applyNumberFormat="1" applyFont="1" applyFill="1" applyBorder="1" applyAlignment="1">
      <alignment horizontal="center" vertical="center"/>
    </xf>
    <xf numFmtId="167" fontId="12" fillId="0" borderId="108" xfId="2514" applyNumberFormat="1" applyFont="1" applyFill="1" applyBorder="1" applyAlignment="1">
      <alignment horizontal="center" vertical="center"/>
    </xf>
    <xf numFmtId="167" fontId="12" fillId="0" borderId="97" xfId="2514" applyNumberFormat="1" applyFont="1" applyFill="1" applyBorder="1" applyAlignment="1">
      <alignment horizontal="center" vertical="center"/>
    </xf>
    <xf numFmtId="167" fontId="12" fillId="0" borderId="89" xfId="2514" applyNumberFormat="1" applyFont="1" applyFill="1" applyBorder="1" applyAlignment="1">
      <alignment horizontal="center" vertical="center"/>
    </xf>
    <xf numFmtId="167" fontId="12" fillId="0" borderId="92" xfId="2514" applyNumberFormat="1" applyFont="1" applyFill="1" applyBorder="1" applyAlignment="1">
      <alignment horizontal="center" vertical="center"/>
    </xf>
    <xf numFmtId="167" fontId="12" fillId="0" borderId="21" xfId="2514" applyNumberFormat="1" applyFont="1" applyFill="1" applyBorder="1" applyAlignment="1">
      <alignment horizontal="center" vertical="center"/>
    </xf>
    <xf numFmtId="167" fontId="12" fillId="0" borderId="24" xfId="2514" applyNumberFormat="1" applyFont="1" applyFill="1" applyBorder="1" applyAlignment="1">
      <alignment horizontal="center" vertical="center"/>
    </xf>
    <xf numFmtId="167" fontId="12" fillId="0" borderId="42" xfId="2514" applyNumberFormat="1" applyFont="1" applyFill="1" applyBorder="1" applyAlignment="1">
      <alignment horizontal="center" vertical="center"/>
    </xf>
    <xf numFmtId="167" fontId="12" fillId="0" borderId="20" xfId="2514" applyNumberFormat="1" applyFont="1" applyFill="1" applyBorder="1" applyAlignment="1">
      <alignment horizontal="center" vertical="center"/>
    </xf>
    <xf numFmtId="167" fontId="12" fillId="0" borderId="0" xfId="2514" applyNumberFormat="1" applyFont="1" applyFill="1" applyBorder="1" applyAlignment="1">
      <alignment horizontal="center" vertical="center"/>
    </xf>
    <xf numFmtId="167" fontId="12" fillId="0" borderId="89" xfId="2514" applyNumberFormat="1" applyFont="1" applyFill="1" applyBorder="1" applyAlignment="1">
      <alignment horizontal="center" vertical="center" wrapText="1"/>
    </xf>
    <xf numFmtId="167" fontId="12" fillId="0" borderId="92" xfId="2514" applyNumberFormat="1" applyFont="1" applyFill="1" applyBorder="1" applyAlignment="1">
      <alignment horizontal="center" vertical="center" wrapText="1"/>
    </xf>
    <xf numFmtId="0" fontId="15" fillId="0" borderId="6" xfId="2514" applyFont="1" applyFill="1" applyBorder="1" applyAlignment="1">
      <alignment horizontal="left" vertical="center" wrapText="1"/>
    </xf>
    <xf numFmtId="165" fontId="12" fillId="0" borderId="43" xfId="2515" applyNumberFormat="1" applyFont="1" applyFill="1" applyBorder="1" applyAlignment="1">
      <alignment horizontal="center" vertical="center"/>
    </xf>
    <xf numFmtId="165" fontId="12" fillId="0" borderId="44" xfId="2515" applyNumberFormat="1" applyFont="1" applyFill="1" applyBorder="1" applyAlignment="1">
      <alignment horizontal="center" vertical="center"/>
    </xf>
    <xf numFmtId="165" fontId="12" fillId="0" borderId="45" xfId="2515" applyNumberFormat="1" applyFont="1" applyFill="1" applyBorder="1" applyAlignment="1">
      <alignment horizontal="center" vertical="center"/>
    </xf>
    <xf numFmtId="165" fontId="12" fillId="0" borderId="109" xfId="2515" applyNumberFormat="1" applyFont="1" applyFill="1" applyBorder="1" applyAlignment="1">
      <alignment horizontal="center" vertical="center"/>
    </xf>
    <xf numFmtId="165" fontId="12" fillId="0" borderId="37" xfId="2515" applyNumberFormat="1" applyFont="1" applyFill="1" applyBorder="1" applyAlignment="1">
      <alignment horizontal="center" vertical="center"/>
    </xf>
    <xf numFmtId="165" fontId="12" fillId="0" borderId="34" xfId="2514" applyNumberFormat="1" applyFont="1" applyFill="1" applyBorder="1" applyAlignment="1">
      <alignment horizontal="center" vertical="center" wrapText="1"/>
    </xf>
    <xf numFmtId="165" fontId="12" fillId="0" borderId="32" xfId="2514" applyNumberFormat="1" applyFont="1" applyFill="1" applyBorder="1" applyAlignment="1">
      <alignment horizontal="center" vertical="center" wrapText="1"/>
    </xf>
    <xf numFmtId="165" fontId="12" fillId="0" borderId="31" xfId="2514" applyNumberFormat="1" applyFont="1" applyFill="1" applyBorder="1" applyAlignment="1">
      <alignment horizontal="center" vertical="center" wrapText="1"/>
    </xf>
    <xf numFmtId="165" fontId="12" fillId="0" borderId="103" xfId="2515" applyNumberFormat="1" applyFont="1" applyFill="1" applyBorder="1" applyAlignment="1">
      <alignment horizontal="center"/>
    </xf>
    <xf numFmtId="165" fontId="12" fillId="0" borderId="91" xfId="2515" applyNumberFormat="1" applyFont="1" applyFill="1" applyBorder="1" applyAlignment="1">
      <alignment horizontal="center"/>
    </xf>
    <xf numFmtId="165" fontId="12" fillId="0" borderId="89" xfId="2515" applyNumberFormat="1" applyFont="1" applyFill="1" applyBorder="1" applyAlignment="1">
      <alignment horizontal="center"/>
    </xf>
    <xf numFmtId="165" fontId="12" fillId="0" borderId="90" xfId="2515" applyNumberFormat="1" applyFont="1" applyFill="1" applyBorder="1" applyAlignment="1">
      <alignment horizontal="center"/>
    </xf>
    <xf numFmtId="165" fontId="12" fillId="0" borderId="89" xfId="2514" applyNumberFormat="1" applyFont="1" applyFill="1" applyBorder="1" applyAlignment="1">
      <alignment horizontal="center" vertical="center" wrapText="1"/>
    </xf>
    <xf numFmtId="166" fontId="12" fillId="0" borderId="25" xfId="2514" applyNumberFormat="1" applyFont="1" applyFill="1" applyBorder="1" applyAlignment="1">
      <alignment horizontal="center" vertical="center"/>
    </xf>
    <xf numFmtId="166" fontId="12" fillId="0" borderId="91" xfId="2514" applyNumberFormat="1" applyFont="1" applyFill="1" applyBorder="1" applyAlignment="1">
      <alignment horizontal="center" vertical="center"/>
    </xf>
    <xf numFmtId="166" fontId="12" fillId="0" borderId="103" xfId="2514" applyNumberFormat="1" applyFont="1" applyFill="1" applyBorder="1" applyAlignment="1">
      <alignment horizontal="center" vertical="center"/>
    </xf>
    <xf numFmtId="166" fontId="12" fillId="0" borderId="89" xfId="2514" applyNumberFormat="1" applyFont="1" applyFill="1" applyBorder="1" applyAlignment="1">
      <alignment horizontal="center" vertical="center"/>
    </xf>
    <xf numFmtId="166" fontId="12" fillId="0" borderId="90" xfId="2514" applyNumberFormat="1" applyFont="1" applyFill="1" applyBorder="1" applyAlignment="1">
      <alignment horizontal="center" vertical="center"/>
    </xf>
    <xf numFmtId="165" fontId="12" fillId="0" borderId="0" xfId="2514" applyNumberFormat="1" applyFont="1" applyFill="1"/>
    <xf numFmtId="0" fontId="12" fillId="0" borderId="6" xfId="2514" applyFont="1" applyFill="1" applyBorder="1" applyAlignment="1">
      <alignment horizontal="left" vertical="center" wrapText="1"/>
    </xf>
    <xf numFmtId="166" fontId="12" fillId="0" borderId="2" xfId="2514" applyNumberFormat="1" applyFont="1" applyFill="1" applyBorder="1" applyAlignment="1">
      <alignment horizontal="center" vertical="center"/>
    </xf>
    <xf numFmtId="166" fontId="12" fillId="0" borderId="33" xfId="2514" applyNumberFormat="1" applyFont="1" applyFill="1" applyBorder="1" applyAlignment="1">
      <alignment horizontal="center" vertical="center"/>
    </xf>
    <xf numFmtId="166" fontId="12" fillId="0" borderId="38" xfId="2514" applyNumberFormat="1" applyFont="1" applyFill="1" applyBorder="1" applyAlignment="1">
      <alignment horizontal="center" vertical="center"/>
    </xf>
    <xf numFmtId="166" fontId="12" fillId="0" borderId="6" xfId="2514" applyNumberFormat="1" applyFont="1" applyFill="1" applyBorder="1" applyAlignment="1">
      <alignment horizontal="center" vertical="center"/>
    </xf>
    <xf numFmtId="166" fontId="12" fillId="0" borderId="4" xfId="2514" applyNumberFormat="1" applyFont="1" applyFill="1" applyBorder="1" applyAlignment="1">
      <alignment horizontal="center" vertical="center"/>
    </xf>
    <xf numFmtId="3" fontId="10" fillId="0" borderId="0" xfId="2514" applyNumberFormat="1" applyFont="1" applyFill="1"/>
    <xf numFmtId="2" fontId="10" fillId="0" borderId="0" xfId="2514" applyNumberFormat="1" applyFont="1" applyFill="1"/>
    <xf numFmtId="165" fontId="10" fillId="0" borderId="0" xfId="2514" applyNumberFormat="1" applyFont="1"/>
    <xf numFmtId="0" fontId="16" fillId="0" borderId="2" xfId="2514" applyNumberFormat="1" applyFont="1" applyFill="1" applyBorder="1" applyAlignment="1">
      <alignment horizontal="center" vertical="center"/>
    </xf>
    <xf numFmtId="0" fontId="16" fillId="0" borderId="4" xfId="2514" applyNumberFormat="1" applyFont="1" applyFill="1" applyBorder="1" applyAlignment="1">
      <alignment horizontal="center" vertical="center"/>
    </xf>
    <xf numFmtId="49" fontId="16" fillId="0" borderId="38" xfId="2514" applyNumberFormat="1" applyFont="1" applyFill="1" applyBorder="1" applyAlignment="1">
      <alignment horizontal="center" vertical="center"/>
    </xf>
    <xf numFmtId="49" fontId="16" fillId="0" borderId="39" xfId="2514" applyNumberFormat="1" applyFont="1" applyFill="1" applyBorder="1" applyAlignment="1">
      <alignment horizontal="center" vertical="center"/>
    </xf>
    <xf numFmtId="49" fontId="16" fillId="0" borderId="2" xfId="2514" applyNumberFormat="1" applyFont="1" applyFill="1" applyBorder="1" applyAlignment="1">
      <alignment horizontal="center" vertical="center"/>
    </xf>
    <xf numFmtId="49" fontId="16" fillId="0" borderId="4" xfId="2514" applyNumberFormat="1" applyFont="1" applyFill="1" applyBorder="1" applyAlignment="1">
      <alignment horizontal="center" vertical="center"/>
    </xf>
    <xf numFmtId="0" fontId="13" fillId="0" borderId="32" xfId="2514" applyFont="1" applyFill="1" applyBorder="1" applyAlignment="1">
      <alignment horizontal="center" vertical="center" wrapText="1"/>
    </xf>
    <xf numFmtId="3" fontId="12" fillId="0" borderId="0" xfId="2514" applyNumberFormat="1" applyFont="1" applyAlignment="1">
      <alignment horizontal="center" vertical="center"/>
    </xf>
    <xf numFmtId="49" fontId="12" fillId="0" borderId="0" xfId="2514" applyNumberFormat="1" applyFont="1" applyFill="1" applyBorder="1" applyAlignment="1">
      <alignment horizontal="center" vertical="center"/>
    </xf>
    <xf numFmtId="0" fontId="13" fillId="0" borderId="7" xfId="2514" applyFont="1" applyFill="1" applyBorder="1" applyAlignment="1">
      <alignment horizontal="center" vertical="center" wrapText="1"/>
    </xf>
    <xf numFmtId="165" fontId="12" fillId="0" borderId="90" xfId="2515" applyNumberFormat="1" applyFont="1" applyFill="1" applyBorder="1" applyAlignment="1">
      <alignment horizontal="center" vertical="center" wrapText="1"/>
    </xf>
    <xf numFmtId="165" fontId="12" fillId="0" borderId="91" xfId="2515" applyNumberFormat="1" applyFont="1" applyFill="1" applyBorder="1" applyAlignment="1">
      <alignment horizontal="center" vertical="center" wrapText="1"/>
    </xf>
    <xf numFmtId="165" fontId="12" fillId="0" borderId="89" xfId="2515" applyNumberFormat="1" applyFont="1" applyFill="1" applyBorder="1" applyAlignment="1">
      <alignment horizontal="center" vertical="center" wrapText="1"/>
    </xf>
    <xf numFmtId="2" fontId="12" fillId="0" borderId="0" xfId="2514" applyNumberFormat="1" applyFont="1" applyAlignment="1">
      <alignment horizontal="center" vertical="center"/>
    </xf>
    <xf numFmtId="49" fontId="12" fillId="0" borderId="0" xfId="2514" applyNumberFormat="1" applyFont="1" applyBorder="1" applyAlignment="1">
      <alignment horizontal="center" vertical="center"/>
    </xf>
    <xf numFmtId="0" fontId="13" fillId="0" borderId="109" xfId="2514" applyFont="1" applyFill="1" applyBorder="1" applyAlignment="1">
      <alignment horizontal="center" vertical="center" wrapText="1"/>
    </xf>
    <xf numFmtId="165" fontId="12" fillId="0" borderId="2" xfId="2515" applyNumberFormat="1" applyFont="1" applyFill="1" applyBorder="1" applyAlignment="1">
      <alignment horizontal="center" vertical="center" wrapText="1"/>
    </xf>
    <xf numFmtId="165" fontId="12" fillId="0" borderId="4" xfId="2515" applyNumberFormat="1" applyFont="1" applyFill="1" applyBorder="1" applyAlignment="1">
      <alignment horizontal="center" vertical="center" wrapText="1"/>
    </xf>
    <xf numFmtId="165" fontId="12" fillId="0" borderId="38" xfId="2515" applyNumberFormat="1" applyFont="1" applyFill="1" applyBorder="1" applyAlignment="1">
      <alignment horizontal="center" vertical="center" wrapText="1"/>
    </xf>
    <xf numFmtId="165" fontId="12" fillId="0" borderId="39" xfId="2515" applyNumberFormat="1" applyFont="1" applyFill="1" applyBorder="1" applyAlignment="1">
      <alignment horizontal="center" vertical="center" wrapText="1"/>
    </xf>
    <xf numFmtId="165" fontId="12" fillId="0" borderId="34" xfId="2515" applyNumberFormat="1" applyFont="1" applyFill="1" applyBorder="1" applyAlignment="1">
      <alignment horizontal="center" vertical="center"/>
    </xf>
    <xf numFmtId="165" fontId="12" fillId="0" borderId="31" xfId="2515" applyNumberFormat="1" applyFont="1" applyFill="1" applyBorder="1" applyAlignment="1">
      <alignment horizontal="center" vertical="center"/>
    </xf>
    <xf numFmtId="165" fontId="12" fillId="0" borderId="35" xfId="2515" applyNumberFormat="1" applyFont="1" applyFill="1" applyBorder="1" applyAlignment="1">
      <alignment horizontal="center" vertical="center"/>
    </xf>
    <xf numFmtId="165" fontId="12" fillId="0" borderId="36" xfId="2515" applyNumberFormat="1" applyFont="1" applyFill="1" applyBorder="1" applyAlignment="1">
      <alignment horizontal="center" vertical="center"/>
    </xf>
    <xf numFmtId="165" fontId="12" fillId="0" borderId="46" xfId="2515" applyNumberFormat="1" applyFont="1" applyFill="1" applyBorder="1" applyAlignment="1">
      <alignment horizontal="center" vertical="center"/>
    </xf>
    <xf numFmtId="3" fontId="12" fillId="0" borderId="0" xfId="2514" applyNumberFormat="1" applyFont="1"/>
    <xf numFmtId="2" fontId="12" fillId="0" borderId="103" xfId="2514" applyNumberFormat="1" applyFont="1" applyFill="1" applyBorder="1" applyAlignment="1">
      <alignment horizontal="center" vertical="center"/>
    </xf>
    <xf numFmtId="2" fontId="12" fillId="0" borderId="91" xfId="2514" applyNumberFormat="1" applyFont="1" applyFill="1" applyBorder="1" applyAlignment="1">
      <alignment horizontal="center" vertical="center"/>
    </xf>
    <xf numFmtId="2" fontId="12" fillId="0" borderId="89" xfId="2514" applyNumberFormat="1" applyFont="1" applyFill="1" applyBorder="1" applyAlignment="1">
      <alignment horizontal="center" vertical="center"/>
    </xf>
    <xf numFmtId="2" fontId="12" fillId="0" borderId="90" xfId="2514" applyNumberFormat="1" applyFont="1" applyFill="1" applyBorder="1" applyAlignment="1">
      <alignment horizontal="center" vertical="center"/>
    </xf>
    <xf numFmtId="2" fontId="12" fillId="0" borderId="92" xfId="2514" applyNumberFormat="1" applyFont="1" applyFill="1" applyBorder="1" applyAlignment="1">
      <alignment horizontal="center" vertical="center"/>
    </xf>
    <xf numFmtId="2" fontId="12" fillId="0" borderId="0" xfId="2514" applyNumberFormat="1" applyFont="1"/>
    <xf numFmtId="165" fontId="12" fillId="0" borderId="103" xfId="2515" applyNumberFormat="1" applyFont="1" applyFill="1" applyBorder="1" applyAlignment="1">
      <alignment horizontal="center" vertical="center"/>
    </xf>
    <xf numFmtId="165" fontId="12" fillId="0" borderId="91" xfId="2515" applyNumberFormat="1" applyFont="1" applyFill="1" applyBorder="1" applyAlignment="1">
      <alignment horizontal="center" vertical="center"/>
    </xf>
    <xf numFmtId="165" fontId="12" fillId="0" borderId="89" xfId="2515" applyNumberFormat="1" applyFont="1" applyFill="1" applyBorder="1" applyAlignment="1">
      <alignment horizontal="center" vertical="center"/>
    </xf>
    <xf numFmtId="165" fontId="12" fillId="0" borderId="90" xfId="2515" applyNumberFormat="1" applyFont="1" applyFill="1" applyBorder="1" applyAlignment="1">
      <alignment horizontal="center" vertical="center"/>
    </xf>
    <xf numFmtId="165" fontId="12" fillId="0" borderId="92" xfId="2515" applyNumberFormat="1" applyFont="1" applyFill="1" applyBorder="1" applyAlignment="1">
      <alignment horizontal="center" vertical="center"/>
    </xf>
    <xf numFmtId="2" fontId="12" fillId="0" borderId="104" xfId="2514" applyNumberFormat="1" applyFont="1" applyFill="1" applyBorder="1" applyAlignment="1">
      <alignment horizontal="center" vertical="center"/>
    </xf>
    <xf numFmtId="2" fontId="12" fillId="0" borderId="87" xfId="2514" applyNumberFormat="1" applyFont="1" applyFill="1" applyBorder="1" applyAlignment="1">
      <alignment horizontal="center" vertical="center"/>
    </xf>
    <xf numFmtId="2" fontId="12" fillId="0" borderId="106" xfId="2514" applyNumberFormat="1" applyFont="1" applyFill="1" applyBorder="1" applyAlignment="1">
      <alignment horizontal="center" vertical="center"/>
    </xf>
    <xf numFmtId="2" fontId="12" fillId="0" borderId="105" xfId="2514" applyNumberFormat="1" applyFont="1" applyFill="1" applyBorder="1" applyAlignment="1">
      <alignment horizontal="center" vertical="center"/>
    </xf>
    <xf numFmtId="165" fontId="12" fillId="0" borderId="104" xfId="2515" applyNumberFormat="1" applyFont="1" applyFill="1" applyBorder="1" applyAlignment="1">
      <alignment horizontal="center" vertical="center"/>
    </xf>
    <xf numFmtId="165" fontId="12" fillId="0" borderId="87" xfId="2515" applyNumberFormat="1" applyFont="1" applyFill="1" applyBorder="1" applyAlignment="1">
      <alignment horizontal="center" vertical="center"/>
    </xf>
    <xf numFmtId="165" fontId="12" fillId="0" borderId="106" xfId="2515" applyNumberFormat="1" applyFont="1" applyFill="1" applyBorder="1" applyAlignment="1">
      <alignment horizontal="center" vertical="center"/>
    </xf>
    <xf numFmtId="165" fontId="12" fillId="0" borderId="105" xfId="2515" applyNumberFormat="1" applyFont="1" applyFill="1" applyBorder="1" applyAlignment="1">
      <alignment horizontal="center" vertical="center"/>
    </xf>
    <xf numFmtId="2" fontId="12" fillId="0" borderId="38" xfId="2514" applyNumberFormat="1" applyFont="1" applyFill="1" applyBorder="1" applyAlignment="1">
      <alignment horizontal="center" vertical="center"/>
    </xf>
    <xf numFmtId="2" fontId="12" fillId="0" borderId="4" xfId="2514" applyNumberFormat="1" applyFont="1" applyFill="1" applyBorder="1" applyAlignment="1">
      <alignment horizontal="center" vertical="center"/>
    </xf>
    <xf numFmtId="2" fontId="12" fillId="0" borderId="39" xfId="2514" applyNumberFormat="1" applyFont="1" applyFill="1" applyBorder="1" applyAlignment="1">
      <alignment horizontal="center" vertical="center"/>
    </xf>
    <xf numFmtId="2" fontId="12" fillId="0" borderId="2" xfId="2514" applyNumberFormat="1" applyFont="1" applyFill="1" applyBorder="1" applyAlignment="1">
      <alignment horizontal="center" vertical="center"/>
    </xf>
    <xf numFmtId="2" fontId="12" fillId="0" borderId="14" xfId="2514" applyNumberFormat="1" applyFont="1" applyFill="1" applyBorder="1" applyAlignment="1">
      <alignment horizontal="center" vertical="center"/>
    </xf>
    <xf numFmtId="166" fontId="12" fillId="0" borderId="0" xfId="2514" applyNumberFormat="1" applyFont="1"/>
    <xf numFmtId="3" fontId="12" fillId="0" borderId="38" xfId="2514" applyNumberFormat="1" applyFont="1" applyFill="1" applyBorder="1" applyAlignment="1">
      <alignment horizontal="center"/>
    </xf>
    <xf numFmtId="3" fontId="12" fillId="0" borderId="4" xfId="2514" applyNumberFormat="1" applyFont="1" applyFill="1" applyBorder="1" applyAlignment="1">
      <alignment horizontal="center"/>
    </xf>
    <xf numFmtId="3" fontId="12" fillId="0" borderId="39" xfId="2514" applyNumberFormat="1" applyFont="1" applyFill="1" applyBorder="1" applyAlignment="1">
      <alignment horizontal="center"/>
    </xf>
    <xf numFmtId="3" fontId="12" fillId="0" borderId="2" xfId="2514" applyNumberFormat="1" applyFont="1" applyFill="1" applyBorder="1" applyAlignment="1">
      <alignment horizontal="center"/>
    </xf>
    <xf numFmtId="3" fontId="12" fillId="0" borderId="0" xfId="2514" applyNumberFormat="1" applyFont="1" applyFill="1" applyAlignment="1">
      <alignment horizontal="center"/>
    </xf>
    <xf numFmtId="0" fontId="14" fillId="0" borderId="32" xfId="2514" applyFont="1" applyFill="1" applyBorder="1" applyAlignment="1">
      <alignment horizontal="left" vertical="center" wrapText="1"/>
    </xf>
    <xf numFmtId="166" fontId="12" fillId="0" borderId="8" xfId="2514" applyNumberFormat="1" applyFont="1" applyFill="1" applyBorder="1" applyAlignment="1">
      <alignment horizontal="center" vertical="center"/>
    </xf>
    <xf numFmtId="166" fontId="12" fillId="0" borderId="9" xfId="2514" applyNumberFormat="1" applyFont="1" applyFill="1" applyBorder="1" applyAlignment="1">
      <alignment horizontal="center" vertical="center"/>
    </xf>
    <xf numFmtId="166" fontId="12" fillId="0" borderId="40" xfId="2514" applyNumberFormat="1" applyFont="1" applyFill="1" applyBorder="1" applyAlignment="1">
      <alignment horizontal="center" vertical="center"/>
    </xf>
    <xf numFmtId="166" fontId="12" fillId="0" borderId="22" xfId="2514" applyNumberFormat="1" applyFont="1" applyFill="1" applyBorder="1" applyAlignment="1">
      <alignment horizontal="center" vertical="center"/>
    </xf>
    <xf numFmtId="0" fontId="14" fillId="0" borderId="107" xfId="2514" applyFont="1" applyFill="1" applyBorder="1" applyAlignment="1">
      <alignment horizontal="left" vertical="center" wrapText="1"/>
    </xf>
    <xf numFmtId="167" fontId="12" fillId="0" borderId="104" xfId="2514" applyNumberFormat="1" applyFont="1" applyFill="1" applyBorder="1" applyAlignment="1">
      <alignment horizontal="center" vertical="center"/>
    </xf>
    <xf numFmtId="167" fontId="12" fillId="0" borderId="87" xfId="2514" applyNumberFormat="1" applyFont="1" applyFill="1" applyBorder="1" applyAlignment="1">
      <alignment horizontal="center" vertical="center"/>
    </xf>
    <xf numFmtId="0" fontId="14" fillId="0" borderId="6" xfId="2514" applyFont="1" applyFill="1" applyBorder="1" applyAlignment="1">
      <alignment horizontal="left" vertical="center" wrapText="1"/>
    </xf>
    <xf numFmtId="165" fontId="12" fillId="0" borderId="106" xfId="2514" applyNumberFormat="1" applyFont="1" applyFill="1" applyBorder="1" applyAlignment="1">
      <alignment horizontal="center" vertical="center"/>
    </xf>
    <xf numFmtId="165" fontId="12" fillId="0" borderId="87" xfId="2514" applyNumberFormat="1" applyFont="1" applyFill="1" applyBorder="1" applyAlignment="1">
      <alignment horizontal="center" vertical="center"/>
    </xf>
    <xf numFmtId="165" fontId="12" fillId="0" borderId="14" xfId="2514" applyNumberFormat="1" applyFont="1" applyFill="1" applyBorder="1" applyAlignment="1">
      <alignment horizontal="center" vertical="center"/>
    </xf>
    <xf numFmtId="165" fontId="12" fillId="0" borderId="15" xfId="2514" applyNumberFormat="1" applyFont="1" applyFill="1" applyBorder="1" applyAlignment="1">
      <alignment horizontal="center" vertical="center"/>
    </xf>
    <xf numFmtId="165" fontId="12" fillId="0" borderId="104" xfId="2514" applyNumberFormat="1" applyFont="1" applyFill="1" applyBorder="1" applyAlignment="1">
      <alignment horizontal="center" vertical="center"/>
    </xf>
    <xf numFmtId="165" fontId="12" fillId="0" borderId="91" xfId="2514" applyNumberFormat="1" applyFont="1" applyFill="1" applyBorder="1" applyAlignment="1">
      <alignment horizontal="center" vertical="center"/>
    </xf>
    <xf numFmtId="165" fontId="12" fillId="0" borderId="89" xfId="2514" applyNumberFormat="1" applyFont="1" applyFill="1" applyBorder="1" applyAlignment="1">
      <alignment horizontal="center" vertical="center"/>
    </xf>
    <xf numFmtId="165" fontId="12" fillId="0" borderId="90" xfId="2514" applyNumberFormat="1" applyFont="1" applyFill="1" applyBorder="1" applyAlignment="1">
      <alignment horizontal="center" vertical="center"/>
    </xf>
    <xf numFmtId="165" fontId="12" fillId="0" borderId="93" xfId="2514" applyNumberFormat="1" applyFont="1" applyFill="1" applyBorder="1" applyAlignment="1">
      <alignment horizontal="center" vertical="center"/>
    </xf>
    <xf numFmtId="165" fontId="12" fillId="0" borderId="0" xfId="2515" applyNumberFormat="1" applyFont="1" applyFill="1" applyAlignment="1">
      <alignment horizontal="center" vertical="center"/>
    </xf>
    <xf numFmtId="165" fontId="12" fillId="0" borderId="38" xfId="2515" applyNumberFormat="1" applyFont="1" applyFill="1" applyBorder="1" applyAlignment="1">
      <alignment horizontal="center" vertical="center"/>
    </xf>
    <xf numFmtId="165" fontId="12" fillId="0" borderId="4" xfId="2515" applyNumberFormat="1" applyFont="1" applyFill="1" applyBorder="1" applyAlignment="1">
      <alignment horizontal="center" vertical="center"/>
    </xf>
    <xf numFmtId="165" fontId="12" fillId="0" borderId="39" xfId="2515" applyNumberFormat="1" applyFont="1" applyFill="1" applyBorder="1" applyAlignment="1">
      <alignment horizontal="center" vertical="center"/>
    </xf>
    <xf numFmtId="165" fontId="12" fillId="0" borderId="2" xfId="2515" applyNumberFormat="1" applyFont="1" applyFill="1" applyBorder="1" applyAlignment="1">
      <alignment horizontal="center" vertical="center"/>
    </xf>
    <xf numFmtId="0" fontId="18" fillId="0" borderId="0" xfId="2514" applyFont="1" applyBorder="1" applyAlignment="1">
      <alignment vertical="center" wrapText="1"/>
    </xf>
    <xf numFmtId="0" fontId="20" fillId="0" borderId="0" xfId="2514" applyFont="1" applyFill="1" applyAlignment="1"/>
    <xf numFmtId="0" fontId="5" fillId="0" borderId="0" xfId="2" applyFont="1" applyFill="1"/>
    <xf numFmtId="0" fontId="7" fillId="0" borderId="0" xfId="2" applyFill="1"/>
    <xf numFmtId="0" fontId="16" fillId="0" borderId="38" xfId="2514" applyNumberFormat="1" applyFont="1" applyFill="1" applyBorder="1" applyAlignment="1">
      <alignment horizontal="center" vertical="center"/>
    </xf>
    <xf numFmtId="0" fontId="16" fillId="0" borderId="39" xfId="2514" applyNumberFormat="1" applyFont="1" applyFill="1" applyBorder="1" applyAlignment="1">
      <alignment horizontal="center" vertical="center"/>
    </xf>
    <xf numFmtId="167" fontId="12" fillId="0" borderId="19" xfId="2514" applyNumberFormat="1" applyFont="1" applyFill="1" applyBorder="1" applyAlignment="1">
      <alignment horizontal="center" vertical="center"/>
    </xf>
    <xf numFmtId="167" fontId="12" fillId="0" borderId="39" xfId="2514" applyNumberFormat="1" applyFont="1" applyFill="1" applyBorder="1" applyAlignment="1">
      <alignment horizontal="center" vertical="center"/>
    </xf>
    <xf numFmtId="167" fontId="12" fillId="0" borderId="38" xfId="2514" applyNumberFormat="1" applyFont="1" applyFill="1" applyBorder="1" applyAlignment="1">
      <alignment horizontal="center" vertical="center"/>
    </xf>
    <xf numFmtId="167" fontId="12" fillId="0" borderId="33" xfId="2514" applyNumberFormat="1" applyFont="1" applyFill="1" applyBorder="1" applyAlignment="1">
      <alignment horizontal="center" vertical="center"/>
    </xf>
    <xf numFmtId="165" fontId="12" fillId="0" borderId="2" xfId="2514" applyNumberFormat="1" applyFont="1" applyFill="1" applyBorder="1" applyAlignment="1">
      <alignment horizontal="center" vertical="center"/>
    </xf>
    <xf numFmtId="165" fontId="12" fillId="0" borderId="4" xfId="2514" applyNumberFormat="1" applyFont="1" applyFill="1" applyBorder="1" applyAlignment="1">
      <alignment horizontal="center" vertical="center"/>
    </xf>
    <xf numFmtId="165" fontId="12" fillId="0" borderId="34" xfId="2514" applyNumberFormat="1" applyFont="1" applyFill="1" applyBorder="1" applyAlignment="1">
      <alignment horizontal="center" vertical="center"/>
    </xf>
    <xf numFmtId="165" fontId="12" fillId="0" borderId="31" xfId="2514" applyNumberFormat="1" applyFont="1" applyFill="1" applyBorder="1" applyAlignment="1">
      <alignment horizontal="center" vertical="center"/>
    </xf>
    <xf numFmtId="165" fontId="12" fillId="0" borderId="97" xfId="2514" applyNumberFormat="1" applyFont="1" applyFill="1" applyBorder="1" applyAlignment="1">
      <alignment horizontal="center" vertical="center"/>
    </xf>
    <xf numFmtId="9" fontId="12" fillId="0" borderId="0" xfId="2511" applyFont="1"/>
    <xf numFmtId="189" fontId="12" fillId="0" borderId="0" xfId="2514" applyNumberFormat="1" applyFont="1"/>
    <xf numFmtId="0" fontId="21" fillId="0" borderId="0" xfId="2514" applyFont="1" applyBorder="1" applyAlignment="1">
      <alignment vertical="center" wrapText="1"/>
    </xf>
    <xf numFmtId="167" fontId="11" fillId="0" borderId="0" xfId="2514" applyNumberFormat="1" applyFont="1" applyFill="1" applyAlignment="1"/>
    <xf numFmtId="0" fontId="16" fillId="0" borderId="33" xfId="2514" applyNumberFormat="1" applyFont="1" applyFill="1" applyBorder="1" applyAlignment="1">
      <alignment horizontal="center" vertical="center"/>
    </xf>
    <xf numFmtId="0" fontId="13" fillId="0" borderId="12" xfId="2514" applyFont="1" applyFill="1" applyBorder="1" applyAlignment="1">
      <alignment horizontal="center" vertical="center" wrapText="1"/>
    </xf>
    <xf numFmtId="3" fontId="12" fillId="0" borderId="48" xfId="2514" applyNumberFormat="1" applyFont="1" applyFill="1" applyBorder="1" applyAlignment="1">
      <alignment horizontal="center" vertical="center"/>
    </xf>
    <xf numFmtId="3" fontId="12" fillId="0" borderId="9" xfId="2514" applyNumberFormat="1" applyFont="1" applyFill="1" applyBorder="1" applyAlignment="1">
      <alignment horizontal="center" vertical="center"/>
    </xf>
    <xf numFmtId="3" fontId="12" fillId="0" borderId="29" xfId="2514" applyNumberFormat="1" applyFont="1" applyFill="1" applyBorder="1" applyAlignment="1">
      <alignment horizontal="center" vertical="center"/>
    </xf>
    <xf numFmtId="165" fontId="12" fillId="0" borderId="15" xfId="2515" applyNumberFormat="1" applyFont="1" applyFill="1" applyBorder="1" applyAlignment="1">
      <alignment horizontal="center"/>
    </xf>
    <xf numFmtId="165" fontId="12" fillId="0" borderId="17" xfId="2515" applyNumberFormat="1" applyFont="1" applyFill="1" applyBorder="1" applyAlignment="1">
      <alignment horizontal="center"/>
    </xf>
    <xf numFmtId="4" fontId="14" fillId="0" borderId="89" xfId="2514" applyNumberFormat="1" applyFont="1" applyFill="1" applyBorder="1" applyAlignment="1">
      <alignment horizontal="center" vertical="center"/>
    </xf>
    <xf numFmtId="2" fontId="12" fillId="0" borderId="93" xfId="2514" applyNumberFormat="1" applyFont="1" applyFill="1" applyBorder="1" applyAlignment="1">
      <alignment horizontal="center" vertical="center"/>
    </xf>
    <xf numFmtId="165" fontId="12" fillId="0" borderId="24" xfId="2515" applyNumberFormat="1" applyFont="1" applyFill="1" applyBorder="1" applyAlignment="1">
      <alignment horizontal="center"/>
    </xf>
    <xf numFmtId="165" fontId="12" fillId="0" borderId="23" xfId="2515" applyNumberFormat="1" applyFont="1" applyFill="1" applyBorder="1" applyAlignment="1">
      <alignment horizontal="center"/>
    </xf>
    <xf numFmtId="165" fontId="14" fillId="0" borderId="91" xfId="2515" applyNumberFormat="1" applyFont="1" applyFill="1" applyBorder="1" applyAlignment="1">
      <alignment horizontal="center" vertical="center"/>
    </xf>
    <xf numFmtId="165" fontId="14" fillId="0" borderId="89" xfId="2515" applyNumberFormat="1" applyFont="1" applyFill="1" applyBorder="1" applyAlignment="1">
      <alignment horizontal="center" vertical="center"/>
    </xf>
    <xf numFmtId="165" fontId="12" fillId="0" borderId="93" xfId="2515" applyNumberFormat="1" applyFont="1" applyFill="1" applyBorder="1" applyAlignment="1">
      <alignment horizontal="center" vertical="center"/>
    </xf>
    <xf numFmtId="2" fontId="12" fillId="0" borderId="4" xfId="2514" applyNumberFormat="1" applyFont="1" applyFill="1" applyBorder="1" applyAlignment="1">
      <alignment horizontal="center" vertical="center" wrapText="1"/>
    </xf>
    <xf numFmtId="4" fontId="14" fillId="0" borderId="39" xfId="2514" applyNumberFormat="1" applyFont="1" applyFill="1" applyBorder="1" applyAlignment="1">
      <alignment horizontal="center" vertical="center"/>
    </xf>
    <xf numFmtId="2" fontId="12" fillId="0" borderId="33" xfId="2514" applyNumberFormat="1" applyFont="1" applyFill="1" applyBorder="1" applyAlignment="1">
      <alignment horizontal="center" vertical="center"/>
    </xf>
    <xf numFmtId="4" fontId="14" fillId="0" borderId="9" xfId="2516" applyNumberFormat="1" applyFont="1" applyFill="1" applyBorder="1" applyAlignment="1">
      <alignment horizontal="center" vertical="center"/>
    </xf>
    <xf numFmtId="4" fontId="14" fillId="0" borderId="9" xfId="2514" applyNumberFormat="1" applyFont="1" applyFill="1" applyBorder="1" applyAlignment="1">
      <alignment horizontal="center" vertical="center"/>
    </xf>
    <xf numFmtId="4" fontId="14" fillId="0" borderId="34" xfId="2516" applyNumberFormat="1" applyFont="1" applyFill="1" applyBorder="1" applyAlignment="1">
      <alignment horizontal="center" vertical="center"/>
    </xf>
    <xf numFmtId="4" fontId="14" fillId="0" borderId="31" xfId="2516" applyNumberFormat="1" applyFont="1" applyFill="1" applyBorder="1" applyAlignment="1">
      <alignment horizontal="center" vertical="center"/>
    </xf>
    <xf numFmtId="4" fontId="14" fillId="0" borderId="87" xfId="2516" applyNumberFormat="1" applyFont="1" applyFill="1" applyBorder="1" applyAlignment="1">
      <alignment horizontal="center" vertical="center"/>
    </xf>
    <xf numFmtId="4" fontId="14" fillId="0" borderId="91" xfId="2514" applyNumberFormat="1" applyFont="1" applyFill="1" applyBorder="1" applyAlignment="1">
      <alignment horizontal="center" vertical="center"/>
    </xf>
    <xf numFmtId="4" fontId="14" fillId="0" borderId="106" xfId="2516" applyNumberFormat="1" applyFont="1" applyFill="1" applyBorder="1" applyAlignment="1">
      <alignment horizontal="center" vertical="center"/>
    </xf>
    <xf numFmtId="4" fontId="14" fillId="0" borderId="91" xfId="2517" applyNumberFormat="1" applyFont="1" applyFill="1" applyBorder="1" applyAlignment="1">
      <alignment horizontal="center" vertical="center"/>
    </xf>
    <xf numFmtId="4" fontId="14" fillId="0" borderId="103" xfId="2517" applyNumberFormat="1" applyFont="1" applyFill="1" applyBorder="1" applyAlignment="1">
      <alignment horizontal="center" vertical="center"/>
    </xf>
    <xf numFmtId="166" fontId="15" fillId="0" borderId="9" xfId="2518" applyNumberFormat="1" applyFont="1" applyFill="1" applyBorder="1" applyAlignment="1">
      <alignment horizontal="center" vertical="center"/>
    </xf>
    <xf numFmtId="166" fontId="15" fillId="0" borderId="9" xfId="2514" applyNumberFormat="1" applyFont="1" applyFill="1" applyBorder="1" applyAlignment="1">
      <alignment horizontal="center" vertical="center"/>
    </xf>
    <xf numFmtId="166" fontId="15" fillId="0" borderId="34" xfId="2518" applyNumberFormat="1" applyFont="1" applyFill="1" applyBorder="1" applyAlignment="1">
      <alignment horizontal="center" vertical="center"/>
    </xf>
    <xf numFmtId="166" fontId="15" fillId="0" borderId="31" xfId="2518" applyNumberFormat="1" applyFont="1" applyFill="1" applyBorder="1" applyAlignment="1">
      <alignment horizontal="center" vertical="center"/>
    </xf>
    <xf numFmtId="166" fontId="15" fillId="0" borderId="91" xfId="2519" applyNumberFormat="1" applyFont="1" applyFill="1" applyBorder="1" applyAlignment="1">
      <alignment horizontal="center" vertical="center"/>
    </xf>
    <xf numFmtId="166" fontId="15" fillId="0" borderId="91" xfId="2514" applyNumberFormat="1" applyFont="1" applyFill="1" applyBorder="1" applyAlignment="1">
      <alignment horizontal="center" vertical="center"/>
    </xf>
    <xf numFmtId="166" fontId="15" fillId="0" borderId="103" xfId="2519" applyNumberFormat="1" applyFont="1" applyFill="1" applyBorder="1" applyAlignment="1">
      <alignment horizontal="center" vertical="center"/>
    </xf>
    <xf numFmtId="166" fontId="15" fillId="0" borderId="91" xfId="2520" applyNumberFormat="1" applyFont="1" applyFill="1" applyBorder="1" applyAlignment="1">
      <alignment horizontal="center" vertical="center"/>
    </xf>
    <xf numFmtId="166" fontId="15" fillId="0" borderId="103" xfId="2520" applyNumberFormat="1" applyFont="1" applyFill="1" applyBorder="1" applyAlignment="1">
      <alignment horizontal="center" vertical="center"/>
    </xf>
    <xf numFmtId="166" fontId="15" fillId="0" borderId="91" xfId="2521" applyNumberFormat="1" applyFont="1" applyFill="1" applyBorder="1" applyAlignment="1">
      <alignment horizontal="center" vertical="center"/>
    </xf>
    <xf numFmtId="166" fontId="15" fillId="0" borderId="103" xfId="2521" applyNumberFormat="1" applyFont="1" applyFill="1" applyBorder="1" applyAlignment="1">
      <alignment horizontal="center" vertical="center"/>
    </xf>
    <xf numFmtId="166" fontId="15" fillId="0" borderId="91" xfId="2522" applyNumberFormat="1" applyFont="1" applyFill="1" applyBorder="1" applyAlignment="1">
      <alignment horizontal="center" vertical="center"/>
    </xf>
    <xf numFmtId="166" fontId="15" fillId="0" borderId="103" xfId="2522" applyNumberFormat="1" applyFont="1" applyFill="1" applyBorder="1" applyAlignment="1">
      <alignment horizontal="center" vertical="center"/>
    </xf>
    <xf numFmtId="166" fontId="15" fillId="0" borderId="91" xfId="2523" applyNumberFormat="1" applyFont="1" applyFill="1" applyBorder="1" applyAlignment="1">
      <alignment horizontal="center" vertical="center"/>
    </xf>
    <xf numFmtId="166" fontId="15" fillId="0" borderId="103" xfId="2523" applyNumberFormat="1" applyFont="1" applyFill="1" applyBorder="1" applyAlignment="1">
      <alignment horizontal="center" vertical="center"/>
    </xf>
    <xf numFmtId="166" fontId="15" fillId="0" borderId="93" xfId="2523" applyNumberFormat="1" applyFont="1" applyFill="1" applyBorder="1" applyAlignment="1">
      <alignment horizontal="center" vertical="center"/>
    </xf>
    <xf numFmtId="166" fontId="15" fillId="0" borderId="91" xfId="2524" applyNumberFormat="1" applyFont="1" applyFill="1" applyBorder="1" applyAlignment="1">
      <alignment horizontal="center" vertical="center"/>
    </xf>
    <xf numFmtId="166" fontId="15" fillId="0" borderId="103" xfId="2524" applyNumberFormat="1" applyFont="1" applyFill="1" applyBorder="1" applyAlignment="1">
      <alignment horizontal="center" vertical="center"/>
    </xf>
    <xf numFmtId="166" fontId="15" fillId="0" borderId="91" xfId="2525" applyNumberFormat="1" applyFont="1" applyFill="1" applyBorder="1" applyAlignment="1">
      <alignment horizontal="center" vertical="center"/>
    </xf>
    <xf numFmtId="166" fontId="15" fillId="0" borderId="103" xfId="2525" applyNumberFormat="1" applyFont="1" applyFill="1" applyBorder="1" applyAlignment="1">
      <alignment horizontal="center" vertical="center"/>
    </xf>
    <xf numFmtId="166" fontId="15" fillId="0" borderId="91" xfId="2526" applyNumberFormat="1" applyFont="1" applyFill="1" applyBorder="1" applyAlignment="1">
      <alignment horizontal="center" vertical="center"/>
    </xf>
    <xf numFmtId="166" fontId="15" fillId="0" borderId="103" xfId="2526" applyNumberFormat="1" applyFont="1" applyFill="1" applyBorder="1" applyAlignment="1">
      <alignment horizontal="center" vertical="center"/>
    </xf>
    <xf numFmtId="166" fontId="15" fillId="0" borderId="87" xfId="2526" applyNumberFormat="1" applyFont="1" applyFill="1" applyBorder="1" applyAlignment="1">
      <alignment horizontal="center" vertical="center"/>
    </xf>
    <xf numFmtId="166" fontId="15" fillId="0" borderId="87" xfId="2514" applyNumberFormat="1" applyFont="1" applyFill="1" applyBorder="1" applyAlignment="1">
      <alignment horizontal="center" vertical="center"/>
    </xf>
    <xf numFmtId="166" fontId="15" fillId="0" borderId="106" xfId="2526" applyNumberFormat="1" applyFont="1" applyFill="1" applyBorder="1" applyAlignment="1">
      <alignment horizontal="center" vertical="center"/>
    </xf>
    <xf numFmtId="165" fontId="15" fillId="0" borderId="87" xfId="2515" applyNumberFormat="1" applyFont="1" applyFill="1" applyBorder="1" applyAlignment="1">
      <alignment horizontal="center" vertical="center"/>
    </xf>
    <xf numFmtId="165" fontId="15" fillId="0" borderId="38" xfId="2515" applyNumberFormat="1" applyFont="1" applyFill="1" applyBorder="1" applyAlignment="1">
      <alignment horizontal="center" vertical="center"/>
    </xf>
    <xf numFmtId="165" fontId="15" fillId="0" borderId="4" xfId="2515" applyNumberFormat="1" applyFont="1" applyFill="1" applyBorder="1" applyAlignment="1">
      <alignment horizontal="center" vertical="center"/>
    </xf>
    <xf numFmtId="0" fontId="5" fillId="0" borderId="7" xfId="2514" applyFont="1" applyFill="1" applyBorder="1" applyAlignment="1">
      <alignment horizontal="left" vertical="center" wrapText="1"/>
    </xf>
    <xf numFmtId="165" fontId="14" fillId="0" borderId="48" xfId="2515" applyNumberFormat="1" applyFont="1" applyFill="1" applyBorder="1" applyAlignment="1">
      <alignment horizontal="center" vertical="center"/>
    </xf>
    <xf numFmtId="165" fontId="14" fillId="0" borderId="9" xfId="2515" applyNumberFormat="1" applyFont="1" applyFill="1" applyBorder="1" applyAlignment="1">
      <alignment horizontal="center" vertical="center"/>
    </xf>
    <xf numFmtId="165" fontId="14" fillId="0" borderId="34" xfId="2515" applyNumberFormat="1" applyFont="1" applyFill="1" applyBorder="1" applyAlignment="1">
      <alignment horizontal="center" vertical="center"/>
    </xf>
    <xf numFmtId="165" fontId="14" fillId="0" borderId="31" xfId="2515" applyNumberFormat="1" applyFont="1" applyFill="1" applyBorder="1" applyAlignment="1">
      <alignment horizontal="center" vertical="center"/>
    </xf>
    <xf numFmtId="0" fontId="5" fillId="0" borderId="107" xfId="2514" applyFont="1" applyFill="1" applyBorder="1" applyAlignment="1">
      <alignment horizontal="left" vertical="center" wrapText="1"/>
    </xf>
    <xf numFmtId="165" fontId="14" fillId="0" borderId="93" xfId="2515" applyNumberFormat="1" applyFont="1" applyFill="1" applyBorder="1" applyAlignment="1">
      <alignment horizontal="center" vertical="center"/>
    </xf>
    <xf numFmtId="165" fontId="14" fillId="0" borderId="103" xfId="2515" applyNumberFormat="1" applyFont="1" applyFill="1" applyBorder="1" applyAlignment="1">
      <alignment horizontal="center" vertical="center"/>
    </xf>
    <xf numFmtId="0" fontId="5" fillId="0" borderId="108" xfId="2514" applyFont="1" applyFill="1" applyBorder="1" applyAlignment="1">
      <alignment horizontal="left" vertical="center" wrapText="1"/>
    </xf>
    <xf numFmtId="0" fontId="5" fillId="0" borderId="6" xfId="2514" applyFont="1" applyFill="1" applyBorder="1" applyAlignment="1">
      <alignment horizontal="left" vertical="center" wrapText="1"/>
    </xf>
    <xf numFmtId="165" fontId="12" fillId="0" borderId="19" xfId="2515" applyNumberFormat="1" applyFont="1" applyFill="1" applyBorder="1" applyAlignment="1">
      <alignment horizontal="center"/>
    </xf>
    <xf numFmtId="165" fontId="12" fillId="0" borderId="33" xfId="2515" applyNumberFormat="1" applyFont="1" applyFill="1" applyBorder="1" applyAlignment="1">
      <alignment horizontal="center"/>
    </xf>
    <xf numFmtId="0" fontId="9" fillId="0" borderId="28" xfId="2514" applyFont="1" applyBorder="1" applyAlignment="1">
      <alignment horizontal="center" vertical="center"/>
    </xf>
    <xf numFmtId="0" fontId="9" fillId="0" borderId="27" xfId="2514" applyFont="1" applyBorder="1" applyAlignment="1">
      <alignment horizontal="center" vertical="center"/>
    </xf>
    <xf numFmtId="0" fontId="9" fillId="0" borderId="0" xfId="2514" applyFont="1" applyBorder="1" applyAlignment="1">
      <alignment horizontal="center" vertical="center"/>
    </xf>
    <xf numFmtId="0" fontId="23" fillId="0" borderId="32" xfId="2514" applyFont="1" applyBorder="1" applyAlignment="1">
      <alignment horizontal="left" vertical="center" wrapText="1"/>
    </xf>
    <xf numFmtId="3" fontId="8" fillId="0" borderId="49" xfId="2514" applyNumberFormat="1" applyFont="1" applyFill="1" applyBorder="1" applyAlignment="1">
      <alignment horizontal="center" vertical="center"/>
    </xf>
    <xf numFmtId="167" fontId="8" fillId="0" borderId="49" xfId="2514" applyNumberFormat="1" applyFont="1" applyFill="1" applyBorder="1" applyAlignment="1">
      <alignment horizontal="center" vertical="center"/>
    </xf>
    <xf numFmtId="167" fontId="8" fillId="0" borderId="52" xfId="2514" applyNumberFormat="1" applyFont="1" applyFill="1" applyBorder="1" applyAlignment="1">
      <alignment horizontal="center" vertical="center"/>
    </xf>
    <xf numFmtId="167" fontId="8" fillId="0" borderId="9" xfId="2514" applyNumberFormat="1" applyFont="1" applyBorder="1" applyAlignment="1">
      <alignment horizontal="center" vertical="center"/>
    </xf>
    <xf numFmtId="180" fontId="8" fillId="0" borderId="0" xfId="2514" applyNumberFormat="1" applyFont="1"/>
    <xf numFmtId="0" fontId="23" fillId="0" borderId="107" xfId="2514" applyFont="1" applyBorder="1" applyAlignment="1">
      <alignment horizontal="left" vertical="center" wrapText="1"/>
    </xf>
    <xf numFmtId="3" fontId="8" fillId="0" borderId="85" xfId="2514" applyNumberFormat="1" applyFont="1" applyFill="1" applyBorder="1" applyAlignment="1">
      <alignment horizontal="center" vertical="center"/>
    </xf>
    <xf numFmtId="167" fontId="8" fillId="0" borderId="85" xfId="2514" applyNumberFormat="1" applyFont="1" applyFill="1" applyBorder="1" applyAlignment="1">
      <alignment horizontal="center" vertical="center"/>
    </xf>
    <xf numFmtId="167" fontId="8" fillId="0" borderId="92" xfId="2514" applyNumberFormat="1" applyFont="1" applyFill="1" applyBorder="1" applyAlignment="1">
      <alignment horizontal="center" vertical="center"/>
    </xf>
    <xf numFmtId="167" fontId="8" fillId="0" borderId="91" xfId="2514" applyNumberFormat="1" applyFont="1" applyBorder="1" applyAlignment="1">
      <alignment horizontal="center" vertical="center"/>
    </xf>
    <xf numFmtId="0" fontId="23" fillId="0" borderId="108" xfId="2514" applyFont="1" applyBorder="1" applyAlignment="1">
      <alignment horizontal="left" vertical="center" wrapText="1"/>
    </xf>
    <xf numFmtId="3" fontId="8" fillId="0" borderId="99" xfId="2514" applyNumberFormat="1" applyFont="1" applyFill="1" applyBorder="1" applyAlignment="1">
      <alignment horizontal="center" vertical="center"/>
    </xf>
    <xf numFmtId="167" fontId="8" fillId="0" borderId="99" xfId="2514" applyNumberFormat="1" applyFont="1" applyFill="1" applyBorder="1" applyAlignment="1">
      <alignment horizontal="center" vertical="center"/>
    </xf>
    <xf numFmtId="167" fontId="8" fillId="0" borderId="96" xfId="2514" applyNumberFormat="1" applyFont="1" applyFill="1" applyBorder="1" applyAlignment="1">
      <alignment horizontal="center" vertical="center"/>
    </xf>
    <xf numFmtId="167" fontId="8" fillId="0" borderId="87" xfId="2514" applyNumberFormat="1" applyFont="1" applyBorder="1" applyAlignment="1">
      <alignment horizontal="center" vertical="center"/>
    </xf>
    <xf numFmtId="0" fontId="9" fillId="0" borderId="5" xfId="2514" applyFont="1" applyBorder="1"/>
    <xf numFmtId="3" fontId="9" fillId="0" borderId="50" xfId="2514" applyNumberFormat="1" applyFont="1" applyFill="1" applyBorder="1" applyAlignment="1">
      <alignment horizontal="center" vertical="center"/>
    </xf>
    <xf numFmtId="167" fontId="9" fillId="0" borderId="50" xfId="2514" applyNumberFormat="1" applyFont="1" applyFill="1" applyBorder="1" applyAlignment="1">
      <alignment horizontal="center" vertical="center"/>
    </xf>
    <xf numFmtId="167" fontId="9" fillId="0" borderId="27" xfId="2514" applyNumberFormat="1" applyFont="1" applyBorder="1" applyAlignment="1">
      <alignment horizontal="center" vertical="center"/>
    </xf>
    <xf numFmtId="0" fontId="8" fillId="0" borderId="0" xfId="2514" applyFont="1" applyAlignment="1">
      <alignment wrapText="1"/>
    </xf>
    <xf numFmtId="3" fontId="8" fillId="0" borderId="0" xfId="2514" applyNumberFormat="1" applyFont="1" applyAlignment="1">
      <alignment wrapText="1"/>
    </xf>
    <xf numFmtId="182" fontId="8" fillId="0" borderId="0" xfId="2514" applyNumberFormat="1" applyFont="1" applyAlignment="1">
      <alignment wrapText="1"/>
    </xf>
    <xf numFmtId="183" fontId="8" fillId="0" borderId="0" xfId="2514" applyNumberFormat="1" applyFont="1"/>
    <xf numFmtId="181" fontId="8" fillId="0" borderId="0" xfId="2514" applyNumberFormat="1" applyFont="1"/>
    <xf numFmtId="166" fontId="8" fillId="0" borderId="31" xfId="2514" applyNumberFormat="1" applyFont="1" applyFill="1" applyBorder="1" applyAlignment="1">
      <alignment horizontal="center" vertical="center"/>
    </xf>
    <xf numFmtId="166" fontId="8" fillId="0" borderId="35" xfId="2514" applyNumberFormat="1" applyFont="1" applyFill="1" applyBorder="1" applyAlignment="1">
      <alignment horizontal="center" vertical="center"/>
    </xf>
    <xf numFmtId="166" fontId="8" fillId="0" borderId="87" xfId="2514" applyNumberFormat="1" applyFont="1" applyFill="1" applyBorder="1" applyAlignment="1">
      <alignment horizontal="center" vertical="center"/>
    </xf>
    <xf numFmtId="166" fontId="8" fillId="0" borderId="105" xfId="2514" applyNumberFormat="1" applyFont="1" applyFill="1" applyBorder="1" applyAlignment="1">
      <alignment horizontal="center" vertical="center"/>
    </xf>
    <xf numFmtId="0" fontId="93" fillId="0" borderId="37" xfId="17" applyFont="1" applyBorder="1" applyAlignment="1">
      <alignment horizontal="center" vertical="center" wrapText="1"/>
    </xf>
    <xf numFmtId="3" fontId="92" fillId="0" borderId="48" xfId="16" applyNumberFormat="1" applyFont="1" applyBorder="1" applyAlignment="1">
      <alignment horizontal="right"/>
    </xf>
    <xf numFmtId="3" fontId="92" fillId="0" borderId="93" xfId="16" applyNumberFormat="1" applyFont="1" applyBorder="1" applyAlignment="1">
      <alignment horizontal="right"/>
    </xf>
    <xf numFmtId="3" fontId="92" fillId="0" borderId="97" xfId="16" applyNumberFormat="1" applyFont="1" applyBorder="1" applyAlignment="1">
      <alignment horizontal="right"/>
    </xf>
    <xf numFmtId="3" fontId="93" fillId="0" borderId="26" xfId="16" applyNumberFormat="1" applyFont="1" applyBorder="1" applyAlignment="1">
      <alignment horizontal="right" vertical="center"/>
    </xf>
    <xf numFmtId="3" fontId="92" fillId="0" borderId="22" xfId="16" applyNumberFormat="1" applyFont="1" applyBorder="1" applyAlignment="1">
      <alignment horizontal="right"/>
    </xf>
    <xf numFmtId="3" fontId="92" fillId="0" borderId="89" xfId="16" applyNumberFormat="1" applyFont="1" applyBorder="1" applyAlignment="1">
      <alignment horizontal="right"/>
    </xf>
    <xf numFmtId="3" fontId="92" fillId="0" borderId="105" xfId="16" applyNumberFormat="1" applyFont="1" applyBorder="1" applyAlignment="1">
      <alignment horizontal="right"/>
    </xf>
    <xf numFmtId="3" fontId="93" fillId="0" borderId="28" xfId="16" applyNumberFormat="1" applyFont="1" applyBorder="1" applyAlignment="1">
      <alignment horizontal="right" vertical="center"/>
    </xf>
    <xf numFmtId="166" fontId="92" fillId="0" borderId="48" xfId="18" applyNumberFormat="1" applyFont="1" applyBorder="1" applyAlignment="1">
      <alignment horizontal="right"/>
    </xf>
    <xf numFmtId="166" fontId="93" fillId="0" borderId="26" xfId="18" applyNumberFormat="1" applyFont="1" applyBorder="1" applyAlignment="1">
      <alignment horizontal="right" vertical="center"/>
    </xf>
    <xf numFmtId="3" fontId="92" fillId="0" borderId="48" xfId="16" applyNumberFormat="1" applyFont="1" applyBorder="1" applyAlignment="1">
      <alignment horizontal="center" vertical="center"/>
    </xf>
    <xf numFmtId="3" fontId="92" fillId="0" borderId="93" xfId="16" applyNumberFormat="1" applyFont="1" applyBorder="1" applyAlignment="1">
      <alignment horizontal="center" vertical="center"/>
    </xf>
    <xf numFmtId="3" fontId="92" fillId="0" borderId="37" xfId="16" applyNumberFormat="1" applyFont="1" applyBorder="1" applyAlignment="1">
      <alignment horizontal="center" vertical="center"/>
    </xf>
    <xf numFmtId="3" fontId="93" fillId="0" borderId="37" xfId="16" applyNumberFormat="1" applyFont="1" applyBorder="1" applyAlignment="1">
      <alignment horizontal="center" vertical="center"/>
    </xf>
    <xf numFmtId="3" fontId="92" fillId="0" borderId="33" xfId="16" applyNumberFormat="1" applyFont="1" applyBorder="1" applyAlignment="1">
      <alignment horizontal="center" vertical="center"/>
    </xf>
    <xf numFmtId="3" fontId="92" fillId="0" borderId="22" xfId="16" applyNumberFormat="1" applyFont="1" applyBorder="1" applyAlignment="1">
      <alignment horizontal="center" vertical="center"/>
    </xf>
    <xf numFmtId="3" fontId="92" fillId="0" borderId="89" xfId="16" applyNumberFormat="1" applyFont="1" applyBorder="1" applyAlignment="1">
      <alignment horizontal="center" vertical="center"/>
    </xf>
    <xf numFmtId="3" fontId="93" fillId="0" borderId="44" xfId="16" applyNumberFormat="1" applyFont="1" applyBorder="1" applyAlignment="1">
      <alignment horizontal="center" vertical="center"/>
    </xf>
    <xf numFmtId="3" fontId="92" fillId="0" borderId="39" xfId="16" applyNumberFormat="1" applyFont="1" applyBorder="1" applyAlignment="1">
      <alignment horizontal="center" vertical="center"/>
    </xf>
    <xf numFmtId="167" fontId="92" fillId="0" borderId="0" xfId="16" applyNumberFormat="1" applyFont="1"/>
    <xf numFmtId="166" fontId="92" fillId="0" borderId="22" xfId="16" applyNumberFormat="1" applyFont="1" applyBorder="1" applyAlignment="1">
      <alignment horizontal="right"/>
    </xf>
    <xf numFmtId="166" fontId="92" fillId="0" borderId="89" xfId="16" applyNumberFormat="1" applyFont="1" applyBorder="1" applyAlignment="1">
      <alignment horizontal="right"/>
    </xf>
    <xf numFmtId="166" fontId="92" fillId="0" borderId="105" xfId="16" applyNumberFormat="1" applyFont="1" applyBorder="1" applyAlignment="1">
      <alignment horizontal="right"/>
    </xf>
    <xf numFmtId="166" fontId="93" fillId="0" borderId="28" xfId="16" applyNumberFormat="1" applyFont="1" applyBorder="1" applyAlignment="1">
      <alignment horizontal="right" vertical="center"/>
    </xf>
    <xf numFmtId="3" fontId="92" fillId="0" borderId="89" xfId="17" applyNumberFormat="1" applyFont="1" applyFill="1" applyBorder="1"/>
    <xf numFmtId="3" fontId="92" fillId="0" borderId="39" xfId="17" applyNumberFormat="1" applyFont="1" applyFill="1" applyBorder="1"/>
    <xf numFmtId="3" fontId="94" fillId="0" borderId="7" xfId="2504" applyNumberFormat="1" applyFont="1" applyBorder="1" applyAlignment="1">
      <alignment horizontal="center" vertical="center" wrapText="1"/>
    </xf>
    <xf numFmtId="3" fontId="94" fillId="0" borderId="107" xfId="2504" applyNumberFormat="1" applyFont="1" applyBorder="1" applyAlignment="1">
      <alignment horizontal="center" vertical="center" wrapText="1"/>
    </xf>
    <xf numFmtId="3" fontId="94" fillId="0" borderId="107" xfId="2504" applyNumberFormat="1" applyFont="1" applyFill="1" applyBorder="1" applyAlignment="1">
      <alignment horizontal="center" vertical="center" wrapText="1"/>
    </xf>
    <xf numFmtId="3" fontId="94" fillId="0" borderId="108" xfId="2504" applyNumberFormat="1" applyFont="1" applyBorder="1" applyAlignment="1">
      <alignment horizontal="center" vertical="center" wrapText="1"/>
    </xf>
    <xf numFmtId="3" fontId="95" fillId="0" borderId="5" xfId="2504" applyNumberFormat="1" applyFont="1" applyFill="1" applyBorder="1" applyAlignment="1">
      <alignment horizontal="center" vertical="center" wrapText="1"/>
    </xf>
    <xf numFmtId="1" fontId="93" fillId="0" borderId="5" xfId="0" applyNumberFormat="1" applyFont="1" applyFill="1" applyBorder="1" applyAlignment="1">
      <alignment horizontal="center" vertical="center" wrapText="1"/>
    </xf>
    <xf numFmtId="166" fontId="8" fillId="0" borderId="7" xfId="0" applyNumberFormat="1" applyFont="1" applyFill="1" applyBorder="1" applyAlignment="1">
      <alignment horizontal="center" vertical="center" wrapText="1"/>
    </xf>
    <xf numFmtId="166" fontId="8" fillId="0" borderId="107" xfId="0" applyNumberFormat="1" applyFont="1" applyFill="1" applyBorder="1" applyAlignment="1">
      <alignment horizontal="center" vertical="center" wrapText="1"/>
    </xf>
    <xf numFmtId="166" fontId="8" fillId="0" borderId="6" xfId="0" applyNumberFormat="1" applyFont="1" applyFill="1" applyBorder="1" applyAlignment="1">
      <alignment horizontal="center" vertical="center" wrapText="1"/>
    </xf>
    <xf numFmtId="1" fontId="93" fillId="0" borderId="43" xfId="1513" applyNumberFormat="1" applyFont="1" applyBorder="1" applyAlignment="1">
      <alignment horizontal="center" vertical="center" wrapText="1"/>
    </xf>
    <xf numFmtId="1" fontId="93" fillId="0" borderId="83" xfId="1513" applyNumberFormat="1" applyFont="1" applyBorder="1" applyAlignment="1">
      <alignment horizontal="center" vertical="center" wrapText="1"/>
    </xf>
    <xf numFmtId="1" fontId="93" fillId="0" borderId="51" xfId="1513" applyNumberFormat="1" applyFont="1" applyBorder="1" applyAlignment="1">
      <alignment horizontal="center" vertical="center" wrapText="1"/>
    </xf>
    <xf numFmtId="1" fontId="93" fillId="0" borderId="44" xfId="1513" applyNumberFormat="1" applyFont="1" applyBorder="1" applyAlignment="1">
      <alignment horizontal="center" vertical="center" wrapText="1"/>
    </xf>
    <xf numFmtId="0" fontId="95" fillId="0" borderId="101" xfId="2" applyFont="1" applyBorder="1" applyAlignment="1">
      <alignment horizontal="center" vertical="center" wrapText="1"/>
    </xf>
    <xf numFmtId="0" fontId="95" fillId="0" borderId="109" xfId="2" applyFont="1" applyBorder="1" applyAlignment="1">
      <alignment horizontal="center" vertical="center" wrapText="1"/>
    </xf>
    <xf numFmtId="0" fontId="95" fillId="0" borderId="28" xfId="2" applyFont="1" applyBorder="1" applyAlignment="1">
      <alignment horizontal="center" vertical="center" wrapText="1"/>
    </xf>
    <xf numFmtId="3" fontId="92" fillId="0" borderId="30" xfId="2504" applyNumberFormat="1" applyFont="1" applyBorder="1" applyAlignment="1">
      <alignment horizontal="center" vertical="center" wrapText="1"/>
    </xf>
    <xf numFmtId="1" fontId="98" fillId="0" borderId="103" xfId="25" applyNumberFormat="1" applyFont="1" applyBorder="1" applyAlignment="1">
      <alignment horizontal="center" vertical="center"/>
    </xf>
    <xf numFmtId="1" fontId="98" fillId="0" borderId="88" xfId="25" applyNumberFormat="1" applyFont="1" applyBorder="1" applyAlignment="1">
      <alignment horizontal="center" vertical="center"/>
    </xf>
    <xf numFmtId="0" fontId="98" fillId="0" borderId="109" xfId="26" applyFont="1" applyBorder="1" applyAlignment="1">
      <alignment horizontal="left" vertical="center" wrapText="1"/>
    </xf>
    <xf numFmtId="3" fontId="8" fillId="0" borderId="36" xfId="0" applyNumberFormat="1" applyFont="1" applyBorder="1" applyAlignment="1">
      <alignment horizontal="left" vertical="center"/>
    </xf>
    <xf numFmtId="3" fontId="8" fillId="0" borderId="31" xfId="0" applyNumberFormat="1" applyFont="1" applyBorder="1" applyAlignment="1">
      <alignment horizontal="left" vertical="center"/>
    </xf>
    <xf numFmtId="3" fontId="8" fillId="0" borderId="35" xfId="0" applyNumberFormat="1" applyFont="1" applyBorder="1" applyAlignment="1">
      <alignment horizontal="left" vertical="center"/>
    </xf>
    <xf numFmtId="3" fontId="8" fillId="0" borderId="34" xfId="0" applyNumberFormat="1" applyFont="1" applyBorder="1" applyAlignment="1">
      <alignment horizontal="left" vertical="center"/>
    </xf>
    <xf numFmtId="3" fontId="8" fillId="0" borderId="30" xfId="0" applyNumberFormat="1" applyFont="1" applyBorder="1" applyAlignment="1">
      <alignment horizontal="left" vertical="center"/>
    </xf>
    <xf numFmtId="3" fontId="8" fillId="0" borderId="90" xfId="0" applyNumberFormat="1" applyFont="1" applyBorder="1" applyAlignment="1">
      <alignment horizontal="left" vertical="center"/>
    </xf>
    <xf numFmtId="3" fontId="8" fillId="0" borderId="88" xfId="0" applyNumberFormat="1" applyFont="1" applyBorder="1" applyAlignment="1">
      <alignment horizontal="left" vertical="center"/>
    </xf>
    <xf numFmtId="3" fontId="8" fillId="0" borderId="91" xfId="0" applyNumberFormat="1" applyFont="1" applyBorder="1" applyAlignment="1">
      <alignment horizontal="left" vertical="center"/>
    </xf>
    <xf numFmtId="3" fontId="8" fillId="0" borderId="89" xfId="0" applyNumberFormat="1" applyFont="1" applyBorder="1" applyAlignment="1">
      <alignment horizontal="left" vertical="center"/>
    </xf>
    <xf numFmtId="3" fontId="8" fillId="0" borderId="103" xfId="0" applyNumberFormat="1" applyFont="1" applyBorder="1" applyAlignment="1">
      <alignment horizontal="left" vertical="center"/>
    </xf>
    <xf numFmtId="3" fontId="8" fillId="0" borderId="92" xfId="0" applyNumberFormat="1" applyFont="1" applyBorder="1" applyAlignment="1">
      <alignment horizontal="left" vertical="center"/>
    </xf>
    <xf numFmtId="0" fontId="9" fillId="0" borderId="109" xfId="0" applyFont="1" applyBorder="1" applyAlignment="1">
      <alignment vertical="center" wrapText="1"/>
    </xf>
    <xf numFmtId="190" fontId="8" fillId="0" borderId="0" xfId="0" applyNumberFormat="1" applyFont="1"/>
    <xf numFmtId="165" fontId="8" fillId="0" borderId="0" xfId="2515" applyNumberFormat="1" applyFont="1"/>
    <xf numFmtId="49" fontId="97" fillId="0" borderId="50" xfId="25" applyNumberFormat="1" applyFont="1" applyBorder="1" applyAlignment="1">
      <alignment horizontal="center" vertical="center"/>
    </xf>
    <xf numFmtId="3" fontId="8" fillId="0" borderId="36" xfId="0" applyNumberFormat="1" applyFont="1" applyBorder="1" applyAlignment="1">
      <alignment horizontal="center" vertical="center"/>
    </xf>
    <xf numFmtId="3" fontId="8" fillId="0" borderId="24" xfId="0" applyNumberFormat="1" applyFont="1" applyFill="1" applyBorder="1" applyAlignment="1">
      <alignment horizontal="center" vertical="center"/>
    </xf>
    <xf numFmtId="3" fontId="9" fillId="0" borderId="39" xfId="0" applyNumberFormat="1" applyFont="1" applyFill="1" applyBorder="1" applyAlignment="1">
      <alignment horizontal="left" vertical="center"/>
    </xf>
    <xf numFmtId="3" fontId="98" fillId="0" borderId="36" xfId="29" applyNumberFormat="1" applyFont="1" applyBorder="1" applyAlignment="1">
      <alignment horizontal="center" vertical="center"/>
    </xf>
    <xf numFmtId="3" fontId="98" fillId="0" borderId="90" xfId="29" applyNumberFormat="1" applyFont="1" applyBorder="1" applyAlignment="1">
      <alignment horizontal="center" vertical="center"/>
    </xf>
    <xf numFmtId="3" fontId="98" fillId="0" borderId="104" xfId="29" applyNumberFormat="1" applyFont="1" applyBorder="1" applyAlignment="1">
      <alignment horizontal="center" vertical="center"/>
    </xf>
    <xf numFmtId="3" fontId="98" fillId="0" borderId="0" xfId="29" applyNumberFormat="1" applyFont="1" applyBorder="1" applyAlignment="1">
      <alignment horizontal="center" vertical="center"/>
    </xf>
    <xf numFmtId="3" fontId="98" fillId="0" borderId="35" xfId="29" applyNumberFormat="1" applyFont="1" applyBorder="1" applyAlignment="1">
      <alignment horizontal="center" vertical="center"/>
    </xf>
    <xf numFmtId="3" fontId="98" fillId="0" borderId="89" xfId="29" applyNumberFormat="1" applyFont="1" applyBorder="1" applyAlignment="1">
      <alignment horizontal="center" vertical="center"/>
    </xf>
    <xf numFmtId="3" fontId="98" fillId="0" borderId="105" xfId="29" applyNumberFormat="1" applyFont="1" applyBorder="1" applyAlignment="1">
      <alignment horizontal="center" vertical="center"/>
    </xf>
    <xf numFmtId="1" fontId="97" fillId="0" borderId="5" xfId="29" applyNumberFormat="1" applyFont="1" applyBorder="1" applyAlignment="1">
      <alignment horizontal="center" vertical="center"/>
    </xf>
    <xf numFmtId="2" fontId="8" fillId="0" borderId="0" xfId="0" applyNumberFormat="1" applyFont="1"/>
    <xf numFmtId="2" fontId="98" fillId="0" borderId="31" xfId="25" applyNumberFormat="1" applyFont="1" applyFill="1" applyBorder="1" applyAlignment="1">
      <alignment horizontal="center" vertical="center"/>
    </xf>
    <xf numFmtId="2" fontId="98" fillId="0" borderId="35" xfId="25" applyNumberFormat="1" applyFont="1" applyFill="1" applyBorder="1" applyAlignment="1">
      <alignment horizontal="center" vertical="center"/>
    </xf>
    <xf numFmtId="2" fontId="8" fillId="0" borderId="103" xfId="0" applyNumberFormat="1" applyFont="1" applyFill="1" applyBorder="1" applyAlignment="1">
      <alignment horizontal="center" vertical="center"/>
    </xf>
    <xf numFmtId="2" fontId="8" fillId="0" borderId="89" xfId="0" applyNumberFormat="1" applyFont="1" applyFill="1" applyBorder="1" applyAlignment="1">
      <alignment horizontal="center" vertical="center"/>
    </xf>
    <xf numFmtId="2" fontId="8" fillId="0" borderId="90" xfId="0" applyNumberFormat="1" applyFont="1" applyFill="1" applyBorder="1" applyAlignment="1">
      <alignment horizontal="center" vertical="center"/>
    </xf>
    <xf numFmtId="2" fontId="8" fillId="0" borderId="106" xfId="0" applyNumberFormat="1" applyFont="1" applyFill="1" applyBorder="1" applyAlignment="1">
      <alignment horizontal="center" vertical="center"/>
    </xf>
    <xf numFmtId="2" fontId="8" fillId="0" borderId="98" xfId="0" applyNumberFormat="1" applyFont="1" applyFill="1" applyBorder="1" applyAlignment="1">
      <alignment horizontal="center" vertical="center"/>
    </xf>
    <xf numFmtId="2" fontId="8" fillId="0" borderId="87" xfId="0" applyNumberFormat="1" applyFont="1" applyFill="1" applyBorder="1" applyAlignment="1">
      <alignment horizontal="center" vertical="center"/>
    </xf>
    <xf numFmtId="2" fontId="8" fillId="0" borderId="105" xfId="0" applyNumberFormat="1" applyFont="1" applyFill="1" applyBorder="1" applyAlignment="1">
      <alignment horizontal="center" vertical="center"/>
    </xf>
    <xf numFmtId="2" fontId="8" fillId="0" borderId="104" xfId="0" applyNumberFormat="1" applyFont="1" applyFill="1" applyBorder="1" applyAlignment="1">
      <alignment horizontal="center" vertical="center"/>
    </xf>
    <xf numFmtId="2" fontId="8" fillId="0" borderId="34" xfId="0" applyNumberFormat="1" applyFont="1" applyFill="1" applyBorder="1" applyAlignment="1">
      <alignment horizontal="center" vertical="center"/>
    </xf>
    <xf numFmtId="2" fontId="8" fillId="0" borderId="30" xfId="0" applyNumberFormat="1" applyFont="1" applyFill="1" applyBorder="1" applyAlignment="1">
      <alignment horizontal="center" vertical="center"/>
    </xf>
    <xf numFmtId="2" fontId="8" fillId="0" borderId="31" xfId="0" applyNumberFormat="1" applyFont="1" applyFill="1" applyBorder="1" applyAlignment="1">
      <alignment horizontal="center" vertical="center"/>
    </xf>
    <xf numFmtId="2" fontId="8" fillId="0" borderId="35" xfId="0" applyNumberFormat="1" applyFont="1" applyFill="1" applyBorder="1" applyAlignment="1">
      <alignment horizontal="center" vertical="center"/>
    </xf>
    <xf numFmtId="2" fontId="8" fillId="0" borderId="36" xfId="0" applyNumberFormat="1" applyFont="1" applyFill="1" applyBorder="1" applyAlignment="1">
      <alignment horizontal="center" vertical="center"/>
    </xf>
    <xf numFmtId="2" fontId="8" fillId="0" borderId="38"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2" fontId="8" fillId="0" borderId="39"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97" fillId="0" borderId="28" xfId="25" applyNumberFormat="1" applyFont="1" applyBorder="1" applyAlignment="1">
      <alignment horizontal="center" vertical="center"/>
    </xf>
    <xf numFmtId="0" fontId="8" fillId="53" borderId="49" xfId="0" applyFont="1" applyFill="1" applyBorder="1" applyAlignment="1">
      <alignment horizontal="center" vertical="center" wrapText="1"/>
    </xf>
    <xf numFmtId="0" fontId="9" fillId="53" borderId="33" xfId="0" applyFont="1" applyFill="1" applyBorder="1" applyAlignment="1">
      <alignment horizontal="center" vertical="center"/>
    </xf>
    <xf numFmtId="167" fontId="9" fillId="0" borderId="48" xfId="0" applyNumberFormat="1" applyFont="1" applyBorder="1" applyAlignment="1">
      <alignment horizontal="center" vertical="center"/>
    </xf>
    <xf numFmtId="167" fontId="93" fillId="0" borderId="23" xfId="0" applyNumberFormat="1" applyFont="1" applyBorder="1" applyAlignment="1">
      <alignment horizontal="center" vertical="center"/>
    </xf>
    <xf numFmtId="167" fontId="9" fillId="0" borderId="93" xfId="0" applyNumberFormat="1" applyFont="1" applyBorder="1" applyAlignment="1">
      <alignment horizontal="center" vertical="center"/>
    </xf>
    <xf numFmtId="167" fontId="93" fillId="0" borderId="91" xfId="0" applyNumberFormat="1" applyFont="1" applyBorder="1" applyAlignment="1">
      <alignment horizontal="center" vertical="center"/>
    </xf>
    <xf numFmtId="0" fontId="8" fillId="0" borderId="109" xfId="2510" applyFont="1" applyFill="1" applyBorder="1" applyAlignment="1">
      <alignment horizontal="left" vertical="center" wrapText="1"/>
    </xf>
    <xf numFmtId="167" fontId="9" fillId="0" borderId="33" xfId="0" applyNumberFormat="1" applyFont="1" applyBorder="1" applyAlignment="1">
      <alignment horizontal="center" vertical="center"/>
    </xf>
    <xf numFmtId="167" fontId="93" fillId="0" borderId="51" xfId="0" applyNumberFormat="1" applyFont="1" applyBorder="1" applyAlignment="1">
      <alignment horizontal="center" vertical="center"/>
    </xf>
    <xf numFmtId="167" fontId="8" fillId="0" borderId="99" xfId="0" applyNumberFormat="1" applyFont="1" applyBorder="1" applyAlignment="1">
      <alignment horizontal="center" vertical="center"/>
    </xf>
    <xf numFmtId="167" fontId="8" fillId="0" borderId="31" xfId="0" applyNumberFormat="1" applyFont="1" applyBorder="1" applyAlignment="1">
      <alignment horizontal="center" vertical="center"/>
    </xf>
    <xf numFmtId="167" fontId="8" fillId="0" borderId="30" xfId="0" applyNumberFormat="1" applyFont="1" applyBorder="1" applyAlignment="1">
      <alignment horizontal="center" vertical="center"/>
    </xf>
    <xf numFmtId="43" fontId="92" fillId="0" borderId="48" xfId="2513" applyFont="1" applyBorder="1" applyAlignment="1">
      <alignment vertical="center"/>
    </xf>
    <xf numFmtId="165" fontId="92" fillId="0" borderId="48" xfId="33" applyNumberFormat="1" applyFont="1" applyBorder="1" applyAlignment="1">
      <alignment vertical="center"/>
    </xf>
    <xf numFmtId="43" fontId="92" fillId="0" borderId="0" xfId="2513" applyFont="1" applyBorder="1" applyAlignment="1">
      <alignment vertical="center"/>
    </xf>
    <xf numFmtId="165" fontId="92" fillId="0" borderId="0" xfId="33" applyNumberFormat="1" applyFont="1" applyBorder="1" applyAlignment="1">
      <alignment vertical="center"/>
    </xf>
    <xf numFmtId="191" fontId="93" fillId="0" borderId="26" xfId="2513" applyNumberFormat="1" applyFont="1" applyBorder="1" applyAlignment="1">
      <alignment vertical="center"/>
    </xf>
    <xf numFmtId="165" fontId="93" fillId="0" borderId="26" xfId="33" applyNumberFormat="1" applyFont="1" applyBorder="1" applyAlignment="1">
      <alignment vertical="center"/>
    </xf>
    <xf numFmtId="0" fontId="39" fillId="18" borderId="91" xfId="2514" applyFont="1" applyFill="1" applyBorder="1" applyAlignment="1">
      <alignment horizontal="center" vertical="center"/>
    </xf>
    <xf numFmtId="0" fontId="39" fillId="18" borderId="90" xfId="2514" applyFont="1" applyFill="1" applyBorder="1" applyAlignment="1">
      <alignment horizontal="center" vertical="center"/>
    </xf>
    <xf numFmtId="0" fontId="9" fillId="0" borderId="0" xfId="2514" applyFont="1" applyAlignment="1">
      <alignment horizontal="right" vertical="center"/>
    </xf>
    <xf numFmtId="0" fontId="9" fillId="0" borderId="0" xfId="2514" applyFont="1" applyAlignment="1">
      <alignment horizontal="center" vertical="center"/>
    </xf>
    <xf numFmtId="0" fontId="9" fillId="0" borderId="12" xfId="2514" applyFont="1" applyBorder="1" applyAlignment="1">
      <alignment horizontal="center" vertical="center"/>
    </xf>
    <xf numFmtId="0" fontId="9" fillId="0" borderId="109" xfId="2514" applyFont="1" applyBorder="1" applyAlignment="1">
      <alignment horizontal="center" vertical="center"/>
    </xf>
    <xf numFmtId="0" fontId="9" fillId="0" borderId="13" xfId="2514" applyFont="1" applyBorder="1" applyAlignment="1">
      <alignment horizontal="center" vertical="center" wrapText="1"/>
    </xf>
    <xf numFmtId="0" fontId="9" fillId="0" borderId="14" xfId="2514" applyFont="1" applyBorder="1" applyAlignment="1">
      <alignment horizontal="center" vertical="center" wrapText="1"/>
    </xf>
    <xf numFmtId="0" fontId="9" fillId="0" borderId="15" xfId="2514" applyFont="1" applyBorder="1" applyAlignment="1">
      <alignment horizontal="center" vertical="center" wrapText="1"/>
    </xf>
    <xf numFmtId="0" fontId="9" fillId="0" borderId="16" xfId="2514" applyFont="1" applyBorder="1" applyAlignment="1">
      <alignment horizontal="center" vertical="center" wrapText="1"/>
    </xf>
    <xf numFmtId="0" fontId="9" fillId="0" borderId="17" xfId="2514" applyFont="1" applyBorder="1" applyAlignment="1">
      <alignment horizontal="center" vertical="center" wrapText="1"/>
    </xf>
    <xf numFmtId="0" fontId="9" fillId="0" borderId="27" xfId="2514" applyFont="1" applyBorder="1" applyAlignment="1">
      <alignment horizontal="center" vertical="center" wrapText="1"/>
    </xf>
    <xf numFmtId="0" fontId="9" fillId="0" borderId="5" xfId="2514" applyFont="1" applyBorder="1" applyAlignment="1">
      <alignment horizontal="center" vertical="center" wrapText="1"/>
    </xf>
    <xf numFmtId="0" fontId="9" fillId="0" borderId="29" xfId="2514" applyFont="1" applyBorder="1" applyAlignment="1">
      <alignment horizontal="center" vertical="center" wrapText="1"/>
    </xf>
    <xf numFmtId="0" fontId="9" fillId="0" borderId="28" xfId="2514" applyFont="1" applyBorder="1" applyAlignment="1">
      <alignment horizontal="center" vertical="center" wrapText="1"/>
    </xf>
    <xf numFmtId="0" fontId="9" fillId="0" borderId="26" xfId="2514" applyFont="1" applyBorder="1" applyAlignment="1">
      <alignment horizontal="center" vertical="center" wrapText="1"/>
    </xf>
    <xf numFmtId="0" fontId="14" fillId="0" borderId="0" xfId="2514" applyFont="1" applyFill="1" applyAlignment="1">
      <alignment horizontal="left" vertical="center" wrapText="1"/>
    </xf>
    <xf numFmtId="0" fontId="9" fillId="0" borderId="10" xfId="2514" applyFont="1" applyBorder="1" applyAlignment="1">
      <alignment horizontal="center" vertical="center" wrapText="1"/>
    </xf>
    <xf numFmtId="0" fontId="9" fillId="0" borderId="11" xfId="2514" applyFont="1" applyBorder="1" applyAlignment="1">
      <alignment horizontal="center" vertical="center" wrapText="1"/>
    </xf>
    <xf numFmtId="0" fontId="11" fillId="0" borderId="0" xfId="2514" applyFont="1" applyFill="1" applyAlignment="1">
      <alignment horizontal="right"/>
    </xf>
    <xf numFmtId="0" fontId="11" fillId="0" borderId="0" xfId="2514" applyFont="1" applyFill="1" applyBorder="1" applyAlignment="1">
      <alignment horizontal="center" vertical="center" wrapText="1"/>
    </xf>
    <xf numFmtId="0" fontId="13" fillId="0" borderId="7" xfId="2514" applyFont="1" applyFill="1" applyBorder="1" applyAlignment="1">
      <alignment horizontal="center" vertical="center" wrapText="1"/>
    </xf>
    <xf numFmtId="0" fontId="13" fillId="0" borderId="33" xfId="2514" applyFont="1" applyFill="1" applyBorder="1" applyAlignment="1">
      <alignment horizontal="center" vertical="center" wrapText="1"/>
    </xf>
    <xf numFmtId="0" fontId="13" fillId="0" borderId="29" xfId="2514" applyFont="1" applyFill="1" applyBorder="1" applyAlignment="1">
      <alignment horizontal="center" vertical="center" wrapText="1"/>
    </xf>
    <xf numFmtId="0" fontId="13" fillId="0" borderId="11" xfId="2514" applyFont="1" applyFill="1" applyBorder="1" applyAlignment="1">
      <alignment horizontal="center" vertical="center" wrapText="1"/>
    </xf>
    <xf numFmtId="0" fontId="13" fillId="0" borderId="28" xfId="2514" applyFont="1" applyFill="1" applyBorder="1" applyAlignment="1">
      <alignment horizontal="center" vertical="center" wrapText="1"/>
    </xf>
    <xf numFmtId="0" fontId="13" fillId="0" borderId="10" xfId="2514" applyFont="1" applyFill="1" applyBorder="1" applyAlignment="1">
      <alignment horizontal="center" vertical="center" wrapText="1"/>
    </xf>
    <xf numFmtId="0" fontId="13" fillId="0" borderId="26" xfId="2514" applyFont="1" applyFill="1" applyBorder="1" applyAlignment="1">
      <alignment horizontal="center" vertical="center" wrapText="1"/>
    </xf>
    <xf numFmtId="0" fontId="13" fillId="0" borderId="13" xfId="2514" applyFont="1" applyFill="1" applyBorder="1" applyAlignment="1">
      <alignment horizontal="center" vertical="center" wrapText="1"/>
    </xf>
    <xf numFmtId="0" fontId="13" fillId="0" borderId="37" xfId="2514" applyFont="1" applyFill="1" applyBorder="1" applyAlignment="1">
      <alignment horizontal="center" vertical="center" wrapText="1"/>
    </xf>
    <xf numFmtId="0" fontId="26" fillId="0" borderId="0" xfId="2514" applyFont="1" applyFill="1" applyBorder="1" applyAlignment="1">
      <alignment horizontal="justify" vertical="center" wrapText="1"/>
    </xf>
    <xf numFmtId="0" fontId="19" fillId="0" borderId="0" xfId="2514" applyFont="1" applyAlignment="1">
      <alignment horizontal="left" wrapText="1"/>
    </xf>
    <xf numFmtId="0" fontId="11" fillId="0" borderId="0" xfId="2514" applyFont="1" applyAlignment="1">
      <alignment horizontal="center"/>
    </xf>
    <xf numFmtId="0" fontId="13" fillId="0" borderId="32" xfId="2514" applyFont="1" applyBorder="1" applyAlignment="1">
      <alignment horizontal="center" vertical="center" wrapText="1"/>
    </xf>
    <xf numFmtId="0" fontId="13" fillId="0" borderId="6" xfId="2514" applyFont="1" applyBorder="1" applyAlignment="1">
      <alignment horizontal="center" vertical="center" wrapText="1"/>
    </xf>
    <xf numFmtId="0" fontId="13" fillId="0" borderId="36" xfId="2514" applyFont="1" applyFill="1" applyBorder="1" applyAlignment="1">
      <alignment horizontal="center" vertical="center" wrapText="1"/>
    </xf>
    <xf numFmtId="0" fontId="13" fillId="0" borderId="31" xfId="2514" applyFont="1" applyFill="1" applyBorder="1" applyAlignment="1">
      <alignment horizontal="center" vertical="center" wrapText="1"/>
    </xf>
    <xf numFmtId="0" fontId="13" fillId="0" borderId="34" xfId="2514" applyFont="1" applyFill="1" applyBorder="1" applyAlignment="1">
      <alignment horizontal="center" vertical="center" wrapText="1"/>
    </xf>
    <xf numFmtId="0" fontId="13" fillId="0" borderId="35" xfId="2514" applyFont="1" applyFill="1" applyBorder="1" applyAlignment="1">
      <alignment horizontal="center" vertical="center" wrapText="1"/>
    </xf>
    <xf numFmtId="0" fontId="11" fillId="0" borderId="0" xfId="2514" applyFont="1" applyAlignment="1">
      <alignment horizontal="center" vertical="center" wrapText="1"/>
    </xf>
    <xf numFmtId="0" fontId="13" fillId="0" borderId="33" xfId="2514" applyFont="1" applyBorder="1" applyAlignment="1">
      <alignment horizontal="center" vertical="center" wrapText="1"/>
    </xf>
    <xf numFmtId="0" fontId="13" fillId="0" borderId="46" xfId="2514" applyFont="1" applyFill="1" applyBorder="1" applyAlignment="1">
      <alignment horizontal="center" vertical="center" wrapText="1"/>
    </xf>
    <xf numFmtId="0" fontId="13" fillId="0" borderId="32" xfId="2514" applyFont="1" applyFill="1" applyBorder="1" applyAlignment="1">
      <alignment horizontal="center" vertical="center" wrapText="1"/>
    </xf>
    <xf numFmtId="0" fontId="13" fillId="0" borderId="47" xfId="2514" applyFont="1" applyFill="1" applyBorder="1" applyAlignment="1">
      <alignment horizontal="center" vertical="center" wrapText="1"/>
    </xf>
    <xf numFmtId="0" fontId="14" fillId="0" borderId="0" xfId="2514" applyFont="1" applyFill="1" applyAlignment="1">
      <alignment horizontal="justify" vertical="center" wrapText="1"/>
    </xf>
    <xf numFmtId="0" fontId="11" fillId="0" borderId="0" xfId="2514" applyFont="1" applyAlignment="1">
      <alignment horizontal="right"/>
    </xf>
    <xf numFmtId="0" fontId="9" fillId="0" borderId="0" xfId="2514" applyFont="1" applyAlignment="1">
      <alignment horizontal="center"/>
    </xf>
    <xf numFmtId="0" fontId="9" fillId="0" borderId="0" xfId="2514" applyFont="1" applyAlignment="1">
      <alignment horizontal="right"/>
    </xf>
    <xf numFmtId="0" fontId="9" fillId="0" borderId="20" xfId="2514" applyFont="1" applyBorder="1" applyAlignment="1">
      <alignment horizontal="center" vertical="center"/>
    </xf>
    <xf numFmtId="0" fontId="9" fillId="0" borderId="12" xfId="2514" applyFont="1" applyBorder="1" applyAlignment="1">
      <alignment horizontal="center" vertical="center" wrapText="1"/>
    </xf>
    <xf numFmtId="0" fontId="9" fillId="0" borderId="41" xfId="2514" applyFont="1" applyBorder="1" applyAlignment="1">
      <alignment horizontal="center" vertical="center" wrapText="1"/>
    </xf>
    <xf numFmtId="0" fontId="9" fillId="0" borderId="0" xfId="2514" applyFont="1" applyAlignment="1">
      <alignment horizontal="center" vertical="center" wrapText="1"/>
    </xf>
    <xf numFmtId="0" fontId="93" fillId="0" borderId="27" xfId="17" applyFont="1" applyBorder="1" applyAlignment="1">
      <alignment horizontal="center" vertical="center" wrapText="1"/>
    </xf>
    <xf numFmtId="0" fontId="93" fillId="0" borderId="26" xfId="17" applyFont="1" applyBorder="1" applyAlignment="1">
      <alignment horizontal="center" vertical="center" wrapText="1"/>
    </xf>
    <xf numFmtId="0" fontId="93" fillId="0" borderId="5" xfId="17" applyFont="1" applyBorder="1" applyAlignment="1">
      <alignment horizontal="center" vertical="center" wrapText="1"/>
    </xf>
    <xf numFmtId="0" fontId="93" fillId="0" borderId="0" xfId="16" applyFont="1" applyAlignment="1">
      <alignment horizontal="center"/>
    </xf>
    <xf numFmtId="0" fontId="93" fillId="0" borderId="12" xfId="16" applyFont="1" applyBorder="1" applyAlignment="1">
      <alignment horizontal="center" vertical="center"/>
    </xf>
    <xf numFmtId="0" fontId="93" fillId="0" borderId="18" xfId="16" applyFont="1" applyBorder="1" applyAlignment="1">
      <alignment horizontal="center" vertical="center"/>
    </xf>
    <xf numFmtId="0" fontId="93" fillId="0" borderId="80" xfId="17" applyFont="1" applyBorder="1" applyAlignment="1">
      <alignment horizontal="center" vertical="center"/>
    </xf>
    <xf numFmtId="0" fontId="93" fillId="0" borderId="81" xfId="17" applyFont="1" applyBorder="1" applyAlignment="1">
      <alignment horizontal="center" vertical="center"/>
    </xf>
    <xf numFmtId="0" fontId="93" fillId="0" borderId="49" xfId="16" applyFont="1" applyBorder="1" applyAlignment="1">
      <alignment horizontal="center" vertical="center"/>
    </xf>
    <xf numFmtId="0" fontId="93" fillId="0" borderId="100" xfId="16" applyFont="1" applyBorder="1" applyAlignment="1">
      <alignment horizontal="center" vertical="center"/>
    </xf>
    <xf numFmtId="0" fontId="93" fillId="0" borderId="27" xfId="16" applyFont="1" applyBorder="1" applyAlignment="1">
      <alignment horizontal="center" vertical="center" wrapText="1"/>
    </xf>
    <xf numFmtId="0" fontId="93" fillId="0" borderId="26" xfId="16" applyFont="1" applyBorder="1" applyAlignment="1">
      <alignment horizontal="center" vertical="center" wrapText="1"/>
    </xf>
    <xf numFmtId="0" fontId="93" fillId="0" borderId="5" xfId="16" applyFont="1" applyBorder="1" applyAlignment="1">
      <alignment horizontal="center" vertical="center" wrapText="1"/>
    </xf>
    <xf numFmtId="0" fontId="94" fillId="0" borderId="42" xfId="2505" applyFont="1" applyBorder="1" applyAlignment="1">
      <alignment horizontal="left" vertical="center" wrapText="1"/>
    </xf>
    <xf numFmtId="0" fontId="94" fillId="0" borderId="0" xfId="2505" applyFont="1" applyBorder="1" applyAlignment="1">
      <alignment horizontal="left" vertical="center" wrapText="1"/>
    </xf>
    <xf numFmtId="0" fontId="94" fillId="0" borderId="20" xfId="2505" applyFont="1" applyBorder="1" applyAlignment="1">
      <alignment horizontal="left" vertical="center" wrapText="1"/>
    </xf>
    <xf numFmtId="0" fontId="95" fillId="0" borderId="27" xfId="2505" applyFont="1" applyFill="1" applyBorder="1" applyAlignment="1">
      <alignment horizontal="left" vertical="center" wrapText="1"/>
    </xf>
    <xf numFmtId="0" fontId="95" fillId="0" borderId="26" xfId="2505" applyFont="1" applyFill="1" applyBorder="1" applyAlignment="1">
      <alignment horizontal="left" vertical="center" wrapText="1"/>
    </xf>
    <xf numFmtId="0" fontId="95" fillId="0" borderId="5" xfId="2505" applyFont="1" applyFill="1" applyBorder="1" applyAlignment="1">
      <alignment horizontal="left" vertical="center" wrapText="1"/>
    </xf>
    <xf numFmtId="0" fontId="94" fillId="0" borderId="92" xfId="2505" applyFont="1" applyBorder="1" applyAlignment="1">
      <alignment horizontal="left" vertical="center" wrapText="1"/>
    </xf>
    <xf numFmtId="0" fontId="94" fillId="0" borderId="93" xfId="2505" applyFont="1" applyBorder="1" applyAlignment="1">
      <alignment horizontal="left" vertical="center" wrapText="1"/>
    </xf>
    <xf numFmtId="0" fontId="94" fillId="0" borderId="107" xfId="2505" applyFont="1" applyBorder="1" applyAlignment="1">
      <alignment horizontal="left" vertical="center" wrapText="1"/>
    </xf>
    <xf numFmtId="0" fontId="92" fillId="0" borderId="96" xfId="2505" applyFont="1" applyBorder="1" applyAlignment="1">
      <alignment horizontal="left" vertical="center" wrapText="1"/>
    </xf>
    <xf numFmtId="0" fontId="92" fillId="0" borderId="97" xfId="2505" applyFont="1" applyBorder="1" applyAlignment="1">
      <alignment horizontal="left" vertical="center" wrapText="1"/>
    </xf>
    <xf numFmtId="0" fontId="92" fillId="0" borderId="108" xfId="2505" applyFont="1" applyBorder="1" applyAlignment="1">
      <alignment horizontal="left" vertical="center" wrapText="1"/>
    </xf>
    <xf numFmtId="0" fontId="94" fillId="0" borderId="52" xfId="2505" applyFont="1" applyFill="1" applyBorder="1" applyAlignment="1">
      <alignment horizontal="left" vertical="center" wrapText="1"/>
    </xf>
    <xf numFmtId="0" fontId="94" fillId="0" borderId="48" xfId="2505" applyFont="1" applyFill="1" applyBorder="1" applyAlignment="1">
      <alignment horizontal="left" vertical="center" wrapText="1"/>
    </xf>
    <xf numFmtId="0" fontId="94" fillId="0" borderId="7" xfId="2505" applyFont="1" applyFill="1" applyBorder="1" applyAlignment="1">
      <alignment horizontal="left" vertical="center" wrapText="1"/>
    </xf>
    <xf numFmtId="0" fontId="95" fillId="0" borderId="27" xfId="2505" applyFont="1" applyFill="1" applyBorder="1" applyAlignment="1">
      <alignment horizontal="left"/>
    </xf>
    <xf numFmtId="0" fontId="95" fillId="0" borderId="26" xfId="2505" applyFont="1" applyFill="1" applyBorder="1" applyAlignment="1">
      <alignment horizontal="left"/>
    </xf>
    <xf numFmtId="0" fontId="95" fillId="0" borderId="5" xfId="2505" applyFont="1" applyFill="1" applyBorder="1" applyAlignment="1">
      <alignment horizontal="left"/>
    </xf>
    <xf numFmtId="0" fontId="94" fillId="0" borderId="42" xfId="2505" applyFont="1" applyBorder="1" applyAlignment="1">
      <alignment horizontal="left"/>
    </xf>
    <xf numFmtId="0" fontId="94" fillId="0" borderId="0" xfId="2505" applyFont="1" applyBorder="1" applyAlignment="1">
      <alignment horizontal="left"/>
    </xf>
    <xf numFmtId="0" fontId="94" fillId="0" borderId="20" xfId="2505" applyFont="1" applyBorder="1" applyAlignment="1">
      <alignment horizontal="left"/>
    </xf>
    <xf numFmtId="0" fontId="93" fillId="0" borderId="0" xfId="17" applyFont="1" applyAlignment="1">
      <alignment horizontal="center"/>
    </xf>
    <xf numFmtId="0" fontId="95" fillId="0" borderId="27" xfId="2505" applyFont="1" applyBorder="1" applyAlignment="1">
      <alignment horizontal="center"/>
    </xf>
    <xf numFmtId="0" fontId="95" fillId="0" borderId="26" xfId="2505" applyFont="1" applyBorder="1" applyAlignment="1">
      <alignment horizontal="center"/>
    </xf>
    <xf numFmtId="0" fontId="95" fillId="0" borderId="5" xfId="2505" applyFont="1" applyBorder="1" applyAlignment="1">
      <alignment horizontal="center"/>
    </xf>
    <xf numFmtId="0" fontId="94" fillId="0" borderId="52" xfId="2505" applyFont="1" applyBorder="1" applyAlignment="1">
      <alignment horizontal="left" vertical="center" wrapText="1"/>
    </xf>
    <xf numFmtId="0" fontId="94" fillId="0" borderId="48" xfId="2505" applyFont="1" applyBorder="1" applyAlignment="1">
      <alignment horizontal="left" vertical="center" wrapText="1"/>
    </xf>
    <xf numFmtId="0" fontId="94" fillId="0" borderId="7" xfId="2505" applyFont="1" applyBorder="1" applyAlignment="1">
      <alignment horizontal="left" vertical="center" wrapText="1"/>
    </xf>
    <xf numFmtId="0" fontId="94" fillId="0" borderId="96" xfId="2505" applyFont="1" applyBorder="1" applyAlignment="1">
      <alignment horizontal="left" vertical="center" wrapText="1"/>
    </xf>
    <xf numFmtId="0" fontId="94" fillId="0" borderId="97" xfId="2505" applyFont="1" applyBorder="1" applyAlignment="1">
      <alignment horizontal="left" vertical="center" wrapText="1"/>
    </xf>
    <xf numFmtId="0" fontId="94" fillId="0" borderId="108" xfId="2505" applyFont="1" applyBorder="1" applyAlignment="1">
      <alignment horizontal="left" vertical="center" wrapText="1"/>
    </xf>
    <xf numFmtId="0" fontId="94" fillId="0" borderId="96" xfId="2505" applyFont="1" applyBorder="1" applyAlignment="1">
      <alignment horizontal="left"/>
    </xf>
    <xf numFmtId="0" fontId="94" fillId="0" borderId="97" xfId="2505" applyFont="1" applyBorder="1" applyAlignment="1">
      <alignment horizontal="left"/>
    </xf>
    <xf numFmtId="0" fontId="94" fillId="0" borderId="108" xfId="2505" applyFont="1" applyBorder="1" applyAlignment="1">
      <alignment horizontal="left"/>
    </xf>
    <xf numFmtId="0" fontId="94" fillId="0" borderId="52" xfId="2505" applyFont="1" applyBorder="1" applyAlignment="1">
      <alignment horizontal="left"/>
    </xf>
    <xf numFmtId="0" fontId="94" fillId="0" borderId="48" xfId="2505" applyFont="1" applyBorder="1" applyAlignment="1">
      <alignment horizontal="left"/>
    </xf>
    <xf numFmtId="0" fontId="94" fillId="0" borderId="7" xfId="2505" applyFont="1" applyBorder="1" applyAlignment="1">
      <alignment horizontal="left"/>
    </xf>
    <xf numFmtId="0" fontId="94" fillId="0" borderId="92" xfId="2505" applyFont="1" applyBorder="1" applyAlignment="1">
      <alignment horizontal="left"/>
    </xf>
    <xf numFmtId="0" fontId="94" fillId="0" borderId="93" xfId="2505" applyFont="1" applyBorder="1" applyAlignment="1">
      <alignment horizontal="left"/>
    </xf>
    <xf numFmtId="0" fontId="94" fillId="0" borderId="107" xfId="2505" applyFont="1" applyBorder="1" applyAlignment="1">
      <alignment horizontal="left"/>
    </xf>
    <xf numFmtId="0" fontId="94" fillId="0" borderId="52" xfId="2505" applyFont="1" applyFill="1" applyBorder="1" applyAlignment="1">
      <alignment horizontal="left"/>
    </xf>
    <xf numFmtId="0" fontId="94" fillId="0" borderId="48" xfId="2505" applyFont="1" applyFill="1" applyBorder="1" applyAlignment="1">
      <alignment horizontal="left"/>
    </xf>
    <xf numFmtId="0" fontId="94" fillId="0" borderId="7" xfId="2505" applyFont="1" applyFill="1" applyBorder="1" applyAlignment="1">
      <alignment horizontal="left"/>
    </xf>
    <xf numFmtId="0" fontId="94" fillId="0" borderId="103" xfId="2504" applyFont="1" applyBorder="1" applyAlignment="1">
      <alignment horizontal="left" vertical="center" wrapText="1"/>
    </xf>
    <xf numFmtId="0" fontId="94" fillId="0" borderId="88" xfId="2504" applyFont="1" applyBorder="1" applyAlignment="1">
      <alignment horizontal="left" vertical="center" wrapText="1"/>
    </xf>
    <xf numFmtId="0" fontId="94" fillId="0" borderId="89" xfId="2504" applyFont="1" applyBorder="1" applyAlignment="1">
      <alignment horizontal="left" vertical="center" wrapText="1"/>
    </xf>
    <xf numFmtId="0" fontId="94" fillId="0" borderId="103" xfId="2504" applyFont="1" applyFill="1" applyBorder="1" applyAlignment="1">
      <alignment horizontal="left" vertical="center" wrapText="1"/>
    </xf>
    <xf numFmtId="0" fontId="94" fillId="0" borderId="88" xfId="2504" applyFont="1" applyFill="1" applyBorder="1" applyAlignment="1">
      <alignment horizontal="left" vertical="center" wrapText="1"/>
    </xf>
    <xf numFmtId="0" fontId="94" fillId="0" borderId="89" xfId="2504" applyFont="1" applyFill="1" applyBorder="1" applyAlignment="1">
      <alignment horizontal="left" vertical="center" wrapText="1"/>
    </xf>
    <xf numFmtId="0" fontId="92" fillId="0" borderId="103" xfId="2504" applyFont="1" applyBorder="1" applyAlignment="1">
      <alignment horizontal="left" vertical="center" wrapText="1"/>
    </xf>
    <xf numFmtId="0" fontId="92" fillId="0" borderId="88" xfId="2504" applyFont="1" applyBorder="1" applyAlignment="1">
      <alignment horizontal="left" vertical="center" wrapText="1"/>
    </xf>
    <xf numFmtId="0" fontId="92" fillId="0" borderId="89" xfId="2504" applyFont="1" applyBorder="1" applyAlignment="1">
      <alignment horizontal="left" vertical="center" wrapText="1"/>
    </xf>
    <xf numFmtId="0" fontId="94" fillId="0" borderId="106" xfId="2504" applyFont="1" applyBorder="1" applyAlignment="1">
      <alignment horizontal="left" vertical="center" wrapText="1"/>
    </xf>
    <xf numFmtId="0" fontId="94" fillId="0" borderId="98" xfId="2504" applyFont="1" applyBorder="1" applyAlignment="1">
      <alignment horizontal="left" vertical="center" wrapText="1"/>
    </xf>
    <xf numFmtId="0" fontId="94" fillId="0" borderId="105" xfId="2504" applyFont="1" applyBorder="1" applyAlignment="1">
      <alignment horizontal="left" vertical="center" wrapText="1"/>
    </xf>
    <xf numFmtId="0" fontId="95" fillId="0" borderId="29" xfId="2504" applyFont="1" applyFill="1" applyBorder="1" applyAlignment="1">
      <alignment horizontal="left"/>
    </xf>
    <xf numFmtId="0" fontId="95" fillId="0" borderId="82" xfId="2504" applyFont="1" applyFill="1" applyBorder="1" applyAlignment="1">
      <alignment horizontal="left"/>
    </xf>
    <xf numFmtId="0" fontId="95" fillId="0" borderId="28" xfId="2504" applyFont="1" applyFill="1" applyBorder="1" applyAlignment="1">
      <alignment horizontal="left"/>
    </xf>
    <xf numFmtId="0" fontId="93" fillId="0" borderId="0" xfId="16" applyFont="1" applyAlignment="1">
      <alignment horizontal="center" vertical="center" wrapText="1"/>
    </xf>
    <xf numFmtId="0" fontId="95" fillId="0" borderId="29" xfId="2504" applyFont="1" applyBorder="1" applyAlignment="1">
      <alignment horizontal="center"/>
    </xf>
    <xf numFmtId="0" fontId="95" fillId="0" borderId="82" xfId="2504" applyFont="1" applyBorder="1" applyAlignment="1">
      <alignment horizontal="center"/>
    </xf>
    <xf numFmtId="0" fontId="95" fillId="0" borderId="28" xfId="2504" applyFont="1" applyBorder="1" applyAlignment="1">
      <alignment horizontal="center"/>
    </xf>
    <xf numFmtId="0" fontId="94" fillId="0" borderId="40" xfId="2504" applyFont="1" applyBorder="1" applyAlignment="1">
      <alignment horizontal="left" vertical="center" wrapText="1"/>
    </xf>
    <xf numFmtId="0" fontId="94" fillId="0" borderId="94" xfId="2504" applyFont="1" applyBorder="1" applyAlignment="1">
      <alignment horizontal="left" vertical="center" wrapText="1"/>
    </xf>
    <xf numFmtId="0" fontId="94" fillId="0" borderId="22" xfId="2504" applyFont="1" applyBorder="1" applyAlignment="1">
      <alignment horizontal="left" vertical="center" wrapText="1"/>
    </xf>
    <xf numFmtId="0" fontId="93" fillId="0" borderId="0" xfId="0" applyFont="1" applyFill="1" applyAlignment="1">
      <alignment horizontal="right" vertical="center"/>
    </xf>
    <xf numFmtId="0" fontId="93" fillId="0" borderId="0" xfId="0" applyFont="1" applyFill="1" applyAlignment="1">
      <alignment horizontal="center" vertical="center" wrapText="1"/>
    </xf>
    <xf numFmtId="0" fontId="93" fillId="0" borderId="0" xfId="1513" applyFont="1" applyAlignment="1">
      <alignment horizontal="center"/>
    </xf>
    <xf numFmtId="0" fontId="93" fillId="0" borderId="46" xfId="1513" applyFont="1" applyBorder="1" applyAlignment="1">
      <alignment horizontal="center"/>
    </xf>
    <xf numFmtId="0" fontId="93" fillId="0" borderId="47" xfId="1513" applyFont="1" applyBorder="1" applyAlignment="1">
      <alignment horizontal="center"/>
    </xf>
    <xf numFmtId="0" fontId="93" fillId="0" borderId="32" xfId="1513" applyFont="1" applyBorder="1" applyAlignment="1">
      <alignment horizontal="center"/>
    </xf>
    <xf numFmtId="0" fontId="93" fillId="0" borderId="27" xfId="1513" applyFont="1" applyBorder="1" applyAlignment="1">
      <alignment horizontal="center" vertical="center"/>
    </xf>
    <xf numFmtId="0" fontId="93" fillId="0" borderId="26" xfId="1513" applyFont="1" applyBorder="1" applyAlignment="1">
      <alignment horizontal="center" vertical="center"/>
    </xf>
    <xf numFmtId="0" fontId="93" fillId="0" borderId="5" xfId="1513" applyFont="1" applyBorder="1" applyAlignment="1">
      <alignment horizontal="center" vertical="center"/>
    </xf>
    <xf numFmtId="0" fontId="93" fillId="0" borderId="49" xfId="1513" applyFont="1" applyBorder="1" applyAlignment="1">
      <alignment horizontal="center" vertical="center" wrapText="1"/>
    </xf>
    <xf numFmtId="0" fontId="93" fillId="0" borderId="100" xfId="1513" applyFont="1" applyBorder="1" applyAlignment="1">
      <alignment horizontal="center" vertical="center" wrapText="1"/>
    </xf>
    <xf numFmtId="0" fontId="93" fillId="0" borderId="36" xfId="1513" applyFont="1" applyBorder="1" applyAlignment="1">
      <alignment horizontal="center" vertical="center" wrapText="1"/>
    </xf>
    <xf numFmtId="0" fontId="93" fillId="0" borderId="30" xfId="1513" applyFont="1" applyBorder="1" applyAlignment="1">
      <alignment horizontal="center" vertical="center" wrapText="1"/>
    </xf>
    <xf numFmtId="0" fontId="93" fillId="0" borderId="35" xfId="1513" applyFont="1" applyBorder="1" applyAlignment="1">
      <alignment horizontal="center" vertical="center" wrapText="1"/>
    </xf>
    <xf numFmtId="0" fontId="93" fillId="0" borderId="49" xfId="1513" applyFont="1" applyBorder="1" applyAlignment="1">
      <alignment horizontal="center"/>
    </xf>
    <xf numFmtId="0" fontId="93" fillId="0" borderId="100" xfId="1513" applyFont="1" applyBorder="1" applyAlignment="1">
      <alignment horizontal="center"/>
    </xf>
    <xf numFmtId="3" fontId="93" fillId="0" borderId="0" xfId="1513" applyNumberFormat="1" applyFont="1" applyAlignment="1">
      <alignment horizontal="center" vertical="center"/>
    </xf>
    <xf numFmtId="0" fontId="93" fillId="0" borderId="36" xfId="1513" applyFont="1" applyBorder="1" applyAlignment="1">
      <alignment horizontal="center"/>
    </xf>
    <xf numFmtId="0" fontId="93" fillId="0" borderId="30" xfId="1513" applyFont="1" applyBorder="1" applyAlignment="1">
      <alignment horizontal="center"/>
    </xf>
    <xf numFmtId="0" fontId="93" fillId="0" borderId="31" xfId="1513" applyFont="1" applyBorder="1" applyAlignment="1">
      <alignment horizontal="center"/>
    </xf>
    <xf numFmtId="0" fontId="93" fillId="0" borderId="35" xfId="1513" applyFont="1" applyBorder="1" applyAlignment="1">
      <alignment horizontal="center"/>
    </xf>
    <xf numFmtId="0" fontId="95" fillId="0" borderId="27" xfId="2" applyFont="1" applyBorder="1" applyAlignment="1">
      <alignment horizontal="center" vertical="center" wrapText="1"/>
    </xf>
    <xf numFmtId="0" fontId="95" fillId="0" borderId="26" xfId="2" applyFont="1" applyBorder="1" applyAlignment="1">
      <alignment horizontal="center" vertical="center" wrapText="1"/>
    </xf>
    <xf numFmtId="0" fontId="95" fillId="0" borderId="5" xfId="2" applyFont="1" applyBorder="1" applyAlignment="1">
      <alignment horizontal="center" vertical="center" wrapText="1"/>
    </xf>
    <xf numFmtId="0" fontId="95" fillId="0" borderId="9" xfId="2" applyFont="1" applyBorder="1" applyAlignment="1">
      <alignment horizontal="center" vertical="center" wrapText="1"/>
    </xf>
    <xf numFmtId="0" fontId="95" fillId="0" borderId="48" xfId="2" applyFont="1" applyBorder="1" applyAlignment="1">
      <alignment horizontal="center" vertical="center" wrapText="1"/>
    </xf>
    <xf numFmtId="0" fontId="95" fillId="0" borderId="7" xfId="2" applyFont="1" applyBorder="1" applyAlignment="1">
      <alignment horizontal="center" vertical="center" wrapText="1"/>
    </xf>
    <xf numFmtId="3" fontId="93" fillId="0" borderId="0" xfId="1513" applyNumberFormat="1" applyFont="1" applyAlignment="1">
      <alignment horizontal="center" vertical="center" wrapText="1"/>
    </xf>
    <xf numFmtId="0" fontId="92" fillId="0" borderId="49" xfId="2504" applyFont="1" applyBorder="1" applyAlignment="1">
      <alignment horizontal="left" vertical="center" wrapText="1"/>
    </xf>
    <xf numFmtId="0" fontId="92" fillId="0" borderId="100" xfId="2504" applyFont="1" applyBorder="1" applyAlignment="1">
      <alignment horizontal="left" vertical="center" wrapText="1"/>
    </xf>
    <xf numFmtId="0" fontId="92" fillId="0" borderId="46" xfId="2504" applyFont="1" applyBorder="1" applyAlignment="1">
      <alignment horizontal="center" wrapText="1"/>
    </xf>
    <xf numFmtId="0" fontId="92" fillId="0" borderId="92" xfId="2504" applyFont="1" applyBorder="1" applyAlignment="1">
      <alignment horizontal="center" wrapText="1"/>
    </xf>
    <xf numFmtId="0" fontId="92" fillId="0" borderId="19" xfId="2504" applyFont="1" applyBorder="1" applyAlignment="1">
      <alignment horizontal="center" wrapText="1"/>
    </xf>
    <xf numFmtId="0" fontId="95" fillId="0" borderId="52" xfId="2" applyFont="1" applyBorder="1" applyAlignment="1">
      <alignment horizontal="center" vertical="center" wrapText="1"/>
    </xf>
    <xf numFmtId="0" fontId="95" fillId="0" borderId="8" xfId="2" applyFont="1" applyBorder="1" applyAlignment="1">
      <alignment horizontal="center" vertical="center" wrapText="1"/>
    </xf>
    <xf numFmtId="0" fontId="95" fillId="0" borderId="46" xfId="2" applyFont="1" applyBorder="1" applyAlignment="1">
      <alignment horizontal="center" vertical="center" wrapText="1"/>
    </xf>
    <xf numFmtId="0" fontId="95" fillId="0" borderId="32" xfId="2" applyFont="1" applyBorder="1" applyAlignment="1">
      <alignment horizontal="center" vertical="center" wrapText="1"/>
    </xf>
    <xf numFmtId="0" fontId="95" fillId="0" borderId="36" xfId="2" applyFont="1" applyBorder="1" applyAlignment="1">
      <alignment horizontal="center" vertical="center" wrapText="1"/>
    </xf>
    <xf numFmtId="0" fontId="95" fillId="0" borderId="31" xfId="2" applyFont="1" applyBorder="1" applyAlignment="1">
      <alignment horizontal="center" vertical="center" wrapText="1"/>
    </xf>
    <xf numFmtId="0" fontId="95" fillId="0" borderId="47" xfId="2" applyFont="1" applyBorder="1" applyAlignment="1">
      <alignment horizontal="center" vertical="center" wrapText="1"/>
    </xf>
    <xf numFmtId="0" fontId="95" fillId="0" borderId="40" xfId="2" applyFont="1" applyBorder="1" applyAlignment="1">
      <alignment horizontal="center" vertical="center" wrapText="1"/>
    </xf>
    <xf numFmtId="0" fontId="95" fillId="0" borderId="94" xfId="2" applyFont="1" applyBorder="1" applyAlignment="1">
      <alignment horizontal="center" vertical="center" wrapText="1"/>
    </xf>
    <xf numFmtId="0" fontId="95" fillId="0" borderId="30" xfId="2" applyFont="1" applyBorder="1" applyAlignment="1">
      <alignment horizontal="center" vertical="center" wrapText="1"/>
    </xf>
    <xf numFmtId="0" fontId="95" fillId="0" borderId="35" xfId="2" applyFont="1" applyBorder="1" applyAlignment="1">
      <alignment horizontal="center" vertical="center" wrapText="1"/>
    </xf>
    <xf numFmtId="0" fontId="9" fillId="0" borderId="0" xfId="0" applyFont="1" applyFill="1" applyAlignment="1">
      <alignment horizontal="center" vertical="center"/>
    </xf>
    <xf numFmtId="0" fontId="98" fillId="0" borderId="0" xfId="25" applyFont="1" applyAlignment="1">
      <alignment horizontal="left" vertical="center" wrapText="1"/>
    </xf>
    <xf numFmtId="0" fontId="9" fillId="0" borderId="12" xfId="0" applyFont="1" applyBorder="1" applyAlignment="1">
      <alignment horizontal="center" vertical="center"/>
    </xf>
    <xf numFmtId="0" fontId="9" fillId="0" borderId="37" xfId="0" applyFont="1" applyBorder="1" applyAlignment="1">
      <alignment horizontal="center" vertical="center"/>
    </xf>
    <xf numFmtId="0" fontId="9" fillId="0" borderId="109" xfId="0" applyFont="1" applyBorder="1" applyAlignment="1">
      <alignment horizontal="center" vertical="center"/>
    </xf>
    <xf numFmtId="0" fontId="9" fillId="0" borderId="0" xfId="0" applyFont="1" applyAlignment="1">
      <alignment horizontal="center"/>
    </xf>
    <xf numFmtId="0" fontId="97" fillId="0" borderId="0" xfId="25" applyFont="1" applyAlignment="1">
      <alignment horizontal="center" vertical="center"/>
    </xf>
    <xf numFmtId="0" fontId="9" fillId="0" borderId="27" xfId="0" applyFont="1" applyBorder="1" applyAlignment="1">
      <alignment horizontal="center"/>
    </xf>
    <xf numFmtId="0" fontId="9" fillId="0" borderId="26" xfId="0" applyFont="1" applyBorder="1" applyAlignment="1">
      <alignment horizontal="center"/>
    </xf>
    <xf numFmtId="0" fontId="9" fillId="0" borderId="0" xfId="0" applyFont="1" applyAlignment="1">
      <alignment horizontal="center" vertical="center" wrapText="1"/>
    </xf>
    <xf numFmtId="0" fontId="9" fillId="0" borderId="5" xfId="0" applyFont="1" applyBorder="1" applyAlignment="1">
      <alignment horizontal="center"/>
    </xf>
    <xf numFmtId="0" fontId="8" fillId="0" borderId="0" xfId="0" applyFont="1" applyAlignment="1">
      <alignment horizontal="left" vertical="center"/>
    </xf>
    <xf numFmtId="0" fontId="9" fillId="0" borderId="0" xfId="0" applyFont="1" applyAlignment="1">
      <alignment horizontal="right"/>
    </xf>
    <xf numFmtId="0" fontId="8" fillId="0" borderId="0" xfId="1695" applyFont="1" applyAlignment="1">
      <alignment horizontal="left" vertical="center" wrapText="1"/>
    </xf>
    <xf numFmtId="0" fontId="9" fillId="0" borderId="0" xfId="1695" applyFont="1" applyAlignment="1">
      <alignment horizontal="right" vertical="center"/>
    </xf>
    <xf numFmtId="0" fontId="9" fillId="0" borderId="13" xfId="1695" applyFont="1" applyBorder="1" applyAlignment="1">
      <alignment horizontal="center" vertical="center"/>
    </xf>
    <xf numFmtId="0" fontId="9" fillId="0" borderId="37" xfId="1695" applyFont="1" applyBorder="1" applyAlignment="1">
      <alignment horizontal="center" vertical="center"/>
    </xf>
    <xf numFmtId="0" fontId="9" fillId="0" borderId="0" xfId="1695" applyFont="1" applyAlignment="1">
      <alignment horizontal="center" vertical="center" wrapText="1"/>
    </xf>
    <xf numFmtId="0" fontId="9" fillId="0" borderId="27" xfId="1695" applyFont="1" applyBorder="1" applyAlignment="1">
      <alignment horizontal="center" vertical="center"/>
    </xf>
    <xf numFmtId="0" fontId="9" fillId="0" borderId="26" xfId="1695" applyFont="1" applyBorder="1" applyAlignment="1">
      <alignment horizontal="center" vertical="center"/>
    </xf>
    <xf numFmtId="0" fontId="9" fillId="0" borderId="5" xfId="1695" applyFont="1" applyBorder="1" applyAlignment="1">
      <alignment horizontal="center" vertical="center"/>
    </xf>
    <xf numFmtId="0" fontId="9" fillId="0" borderId="13" xfId="1695" applyFont="1" applyBorder="1" applyAlignment="1">
      <alignment horizontal="center" vertical="center" wrapText="1"/>
    </xf>
    <xf numFmtId="0" fontId="9" fillId="0" borderId="37" xfId="1695" applyFont="1" applyBorder="1" applyAlignment="1">
      <alignment horizontal="center" vertical="center" wrapText="1"/>
    </xf>
    <xf numFmtId="0" fontId="9" fillId="0" borderId="0" xfId="1695" applyFont="1" applyAlignment="1">
      <alignment horizontal="center" wrapText="1"/>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8" fillId="0" borderId="0" xfId="0" applyFont="1" applyAlignment="1">
      <alignment horizontal="left" vertical="center" wrapText="1"/>
    </xf>
    <xf numFmtId="0" fontId="9" fillId="53" borderId="12" xfId="0" applyFont="1" applyFill="1" applyBorder="1" applyAlignment="1">
      <alignment horizontal="center" vertical="center" wrapText="1"/>
    </xf>
    <xf numFmtId="0" fontId="9" fillId="53" borderId="109" xfId="0" applyFont="1" applyFill="1" applyBorder="1" applyAlignment="1">
      <alignment horizontal="center" vertical="center" wrapText="1"/>
    </xf>
    <xf numFmtId="0" fontId="8" fillId="0" borderId="0" xfId="2510" applyFont="1" applyFill="1" applyBorder="1" applyAlignment="1">
      <alignment horizontal="left" vertical="center" wrapText="1"/>
    </xf>
    <xf numFmtId="0" fontId="8" fillId="53" borderId="46" xfId="0" applyFont="1" applyFill="1" applyBorder="1" applyAlignment="1">
      <alignment horizontal="center" vertical="center"/>
    </xf>
    <xf numFmtId="0" fontId="8" fillId="53" borderId="47" xfId="0" applyFont="1" applyFill="1" applyBorder="1" applyAlignment="1">
      <alignment horizontal="center" vertical="center"/>
    </xf>
    <xf numFmtId="0" fontId="8" fillId="53" borderId="32" xfId="0" applyFont="1" applyFill="1" applyBorder="1" applyAlignment="1">
      <alignment horizontal="center" vertical="center"/>
    </xf>
    <xf numFmtId="0" fontId="8" fillId="53" borderId="46" xfId="0" applyFont="1" applyFill="1" applyBorder="1" applyAlignment="1">
      <alignment horizontal="center" vertical="center" wrapText="1"/>
    </xf>
    <xf numFmtId="0" fontId="8" fillId="53" borderId="47" xfId="0" applyFont="1" applyFill="1" applyBorder="1" applyAlignment="1">
      <alignment horizontal="center" vertical="center" wrapText="1"/>
    </xf>
    <xf numFmtId="0" fontId="8" fillId="53" borderId="32" xfId="0" applyFont="1" applyFill="1" applyBorder="1" applyAlignment="1">
      <alignment horizontal="center" vertical="center" wrapText="1"/>
    </xf>
    <xf numFmtId="0" fontId="9" fillId="53" borderId="46" xfId="0" applyFont="1" applyFill="1" applyBorder="1" applyAlignment="1">
      <alignment horizontal="center" vertical="center" wrapText="1"/>
    </xf>
    <xf numFmtId="0" fontId="9" fillId="53" borderId="47" xfId="0" applyFont="1" applyFill="1" applyBorder="1" applyAlignment="1">
      <alignment horizontal="center" vertical="center" wrapText="1"/>
    </xf>
    <xf numFmtId="0" fontId="9" fillId="53" borderId="32" xfId="0" applyFont="1" applyFill="1" applyBorder="1" applyAlignment="1">
      <alignment horizontal="center" vertical="center" wrapText="1"/>
    </xf>
    <xf numFmtId="0" fontId="9" fillId="53" borderId="12" xfId="0" applyFont="1" applyFill="1" applyBorder="1" applyAlignment="1">
      <alignment horizontal="center" vertical="center"/>
    </xf>
    <xf numFmtId="0" fontId="9" fillId="53" borderId="109" xfId="0" applyFont="1" applyFill="1" applyBorder="1" applyAlignment="1">
      <alignment horizontal="center" vertical="center"/>
    </xf>
    <xf numFmtId="165" fontId="93" fillId="0" borderId="27" xfId="2506" applyNumberFormat="1" applyFont="1" applyBorder="1" applyAlignment="1">
      <alignment horizontal="center" vertical="center"/>
    </xf>
    <xf numFmtId="165" fontId="93" fillId="0" borderId="5" xfId="2506" applyNumberFormat="1" applyFont="1" applyBorder="1" applyAlignment="1">
      <alignment horizontal="center" vertical="center"/>
    </xf>
    <xf numFmtId="0" fontId="93" fillId="0" borderId="0" xfId="0" applyFont="1" applyAlignment="1">
      <alignment horizontal="center" vertical="center" wrapText="1"/>
    </xf>
    <xf numFmtId="0" fontId="93" fillId="0" borderId="27" xfId="0" applyFont="1" applyBorder="1" applyAlignment="1">
      <alignment horizontal="center" vertical="center"/>
    </xf>
    <xf numFmtId="0" fontId="93" fillId="0" borderId="26" xfId="0" applyFont="1" applyBorder="1" applyAlignment="1">
      <alignment horizontal="center" vertical="center"/>
    </xf>
    <xf numFmtId="0" fontId="93" fillId="0" borderId="5" xfId="0" applyFont="1" applyBorder="1" applyAlignment="1">
      <alignment horizontal="center" vertical="center"/>
    </xf>
    <xf numFmtId="0" fontId="93" fillId="0" borderId="27" xfId="0" applyFont="1" applyBorder="1" applyAlignment="1">
      <alignment horizontal="center" vertical="center" wrapText="1"/>
    </xf>
    <xf numFmtId="0" fontId="93" fillId="0" borderId="5" xfId="0" applyFont="1" applyBorder="1" applyAlignment="1">
      <alignment horizontal="center" vertical="center" wrapText="1"/>
    </xf>
  </cellXfs>
  <cellStyles count="2527">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2" xfId="712"/>
    <cellStyle name="Calculation 10 2 2" xfId="713"/>
    <cellStyle name="Calculation 10 2 2 2" xfId="714"/>
    <cellStyle name="Calculation 10 2 2_анекси - фирми со кредити(КРИС)" xfId="715"/>
    <cellStyle name="Calculation 10 2_aneks pokazateli-dejnosti" xfId="716"/>
    <cellStyle name="Calculation 10 3" xfId="717"/>
    <cellStyle name="Calculation 10 3 2" xfId="718"/>
    <cellStyle name="Calculation 10 3_анекси - фирми со кредити(КРИС)" xfId="719"/>
    <cellStyle name="Calculation 10_aneks pokazateli-dejnosti" xfId="720"/>
    <cellStyle name="Calculation 11" xfId="721"/>
    <cellStyle name="Calculation 11 2" xfId="722"/>
    <cellStyle name="Calculation 11 2 2" xfId="723"/>
    <cellStyle name="Calculation 11 2 2 2" xfId="724"/>
    <cellStyle name="Calculation 11 2 2_анекси - фирми со кредити(КРИС)" xfId="725"/>
    <cellStyle name="Calculation 11 2_aneks pokazateli-dejnosti" xfId="726"/>
    <cellStyle name="Calculation 11 3" xfId="727"/>
    <cellStyle name="Calculation 11 3 2" xfId="728"/>
    <cellStyle name="Calculation 11 3_анекси - фирми со кредити(КРИС)" xfId="729"/>
    <cellStyle name="Calculation 11_aneks pokazateli-dejnosti" xfId="730"/>
    <cellStyle name="Calculation 12" xfId="731"/>
    <cellStyle name="Calculation 12 2" xfId="732"/>
    <cellStyle name="Calculation 12 2 2" xfId="733"/>
    <cellStyle name="Calculation 12 2 2 2" xfId="734"/>
    <cellStyle name="Calculation 12 2 2_анекси - фирми со кредити(КРИС)" xfId="735"/>
    <cellStyle name="Calculation 12 2_aneks pokazateli-dejnosti" xfId="736"/>
    <cellStyle name="Calculation 12 3" xfId="737"/>
    <cellStyle name="Calculation 12 3 2" xfId="738"/>
    <cellStyle name="Calculation 12 3_анекси - фирми со кредити(КРИС)" xfId="739"/>
    <cellStyle name="Calculation 12_aneks pokazateli-dejnosti" xfId="740"/>
    <cellStyle name="Calculation 13" xfId="741"/>
    <cellStyle name="Calculation 13 2" xfId="742"/>
    <cellStyle name="Calculation 13 2 2" xfId="743"/>
    <cellStyle name="Calculation 13 2 2 2" xfId="744"/>
    <cellStyle name="Calculation 13 2 2_анекси - фирми со кредити(КРИС)" xfId="745"/>
    <cellStyle name="Calculation 13 2_aneks pokazateli-dejnosti" xfId="746"/>
    <cellStyle name="Calculation 13 3" xfId="747"/>
    <cellStyle name="Calculation 13 3 2" xfId="748"/>
    <cellStyle name="Calculation 13 3_анекси - фирми со кредити(КРИС)" xfId="749"/>
    <cellStyle name="Calculation 13_aneks pokazateli-dejnosti" xfId="750"/>
    <cellStyle name="Calculation 14" xfId="751"/>
    <cellStyle name="Calculation 14 2" xfId="752"/>
    <cellStyle name="Calculation 14 2 2" xfId="753"/>
    <cellStyle name="Calculation 14 2 2 2" xfId="754"/>
    <cellStyle name="Calculation 14 2 2_анекси - фирми со кредити(КРИС)" xfId="755"/>
    <cellStyle name="Calculation 14 2_aneks pokazateli-dejnosti" xfId="756"/>
    <cellStyle name="Calculation 14 3" xfId="757"/>
    <cellStyle name="Calculation 14 3 2" xfId="758"/>
    <cellStyle name="Calculation 14 3_анекси - фирми со кредити(КРИС)" xfId="759"/>
    <cellStyle name="Calculation 14_aneks pokazateli-dejnosti" xfId="760"/>
    <cellStyle name="Calculation 2" xfId="761"/>
    <cellStyle name="Calculation 2 2" xfId="762"/>
    <cellStyle name="Calculation 2 2 2" xfId="763"/>
    <cellStyle name="Calculation 2 2 2 2" xfId="764"/>
    <cellStyle name="Calculation 2 2 2 2 2" xfId="765"/>
    <cellStyle name="Calculation 2 2 2 2_анекси - фирми со кредити(КРИС)" xfId="766"/>
    <cellStyle name="Calculation 2 2 2_aneks pokazateli-dejnosti" xfId="767"/>
    <cellStyle name="Calculation 2 2 3" xfId="768"/>
    <cellStyle name="Calculation 2 2 3 2" xfId="769"/>
    <cellStyle name="Calculation 2 2 3_анекси - фирми со кредити(КРИС)" xfId="770"/>
    <cellStyle name="Calculation 2 2_aneks pokazateli-dejnosti" xfId="771"/>
    <cellStyle name="Calculation 2 3" xfId="772"/>
    <cellStyle name="Calculation 2 3 2" xfId="773"/>
    <cellStyle name="Calculation 2 3 2 2" xfId="774"/>
    <cellStyle name="Calculation 2 3 2 2 2" xfId="775"/>
    <cellStyle name="Calculation 2 3 2 2_анекси - фирми со кредити(КРИС)" xfId="776"/>
    <cellStyle name="Calculation 2 3 2_aneks pokazateli-dejnosti" xfId="777"/>
    <cellStyle name="Calculation 2 3 3" xfId="778"/>
    <cellStyle name="Calculation 2 3 3 2" xfId="779"/>
    <cellStyle name="Calculation 2 3 3_анекси - фирми со кредити(КРИС)" xfId="780"/>
    <cellStyle name="Calculation 2 3_aneks pokazateli-dejnosti" xfId="781"/>
    <cellStyle name="Calculation 2 4" xfId="782"/>
    <cellStyle name="Calculation 2 4 2" xfId="783"/>
    <cellStyle name="Calculation 2 4 2 2" xfId="784"/>
    <cellStyle name="Calculation 2 4 2_анекси - фирми со кредити(КРИС)" xfId="785"/>
    <cellStyle name="Calculation 2 4_aneks pokazateli-dejnosti" xfId="786"/>
    <cellStyle name="Calculation 2 5" xfId="787"/>
    <cellStyle name="Calculation 2 5 2" xfId="788"/>
    <cellStyle name="Calculation 2 5 2 2" xfId="789"/>
    <cellStyle name="Calculation 2 5 2_анекси - фирми со кредити(КРИС)" xfId="790"/>
    <cellStyle name="Calculation 2 5_aneks pokazateli-dejnosti" xfId="791"/>
    <cellStyle name="Calculation 2 6" xfId="792"/>
    <cellStyle name="Calculation 2 6 2" xfId="793"/>
    <cellStyle name="Calculation 2 6_анекси - фирми со кредити(КРИС)" xfId="794"/>
    <cellStyle name="Calculation 2 7" xfId="795"/>
    <cellStyle name="Calculation 2 7 2" xfId="796"/>
    <cellStyle name="Calculation 2 7_анекси - фирми со кредити(КРИС)" xfId="797"/>
    <cellStyle name="Calculation 2_aneks pokazateli-dejnosti" xfId="798"/>
    <cellStyle name="Calculation 3" xfId="799"/>
    <cellStyle name="Calculation 3 2" xfId="800"/>
    <cellStyle name="Calculation 3 2 2" xfId="801"/>
    <cellStyle name="Calculation 3 2 2 2" xfId="802"/>
    <cellStyle name="Calculation 3 2 2_анекси - фирми со кредити(КРИС)" xfId="803"/>
    <cellStyle name="Calculation 3 2_aneks pokazateli-dejnosti" xfId="804"/>
    <cellStyle name="Calculation 3 3" xfId="805"/>
    <cellStyle name="Calculation 3 3 2" xfId="806"/>
    <cellStyle name="Calculation 3 3_анекси - фирми со кредити(КРИС)" xfId="807"/>
    <cellStyle name="Calculation 3_aneks pokazateli-dejnosti" xfId="808"/>
    <cellStyle name="Calculation 4" xfId="809"/>
    <cellStyle name="Calculation 4 2" xfId="810"/>
    <cellStyle name="Calculation 4 2 2" xfId="811"/>
    <cellStyle name="Calculation 4 2 2 2" xfId="812"/>
    <cellStyle name="Calculation 4 2 2_анекси - фирми со кредити(КРИС)" xfId="813"/>
    <cellStyle name="Calculation 4 2_aneks pokazateli-dejnosti" xfId="814"/>
    <cellStyle name="Calculation 4 3" xfId="815"/>
    <cellStyle name="Calculation 4 3 2" xfId="816"/>
    <cellStyle name="Calculation 4 3_анекси - фирми со кредити(КРИС)" xfId="817"/>
    <cellStyle name="Calculation 4_aneks pokazateli-dejnosti" xfId="818"/>
    <cellStyle name="Calculation 5" xfId="819"/>
    <cellStyle name="Calculation 5 2" xfId="820"/>
    <cellStyle name="Calculation 5 2 2" xfId="821"/>
    <cellStyle name="Calculation 5 2 2 2" xfId="822"/>
    <cellStyle name="Calculation 5 2 2_анекси - фирми со кредити(КРИС)" xfId="823"/>
    <cellStyle name="Calculation 5 2_aneks pokazateli-dejnosti" xfId="824"/>
    <cellStyle name="Calculation 5 3" xfId="825"/>
    <cellStyle name="Calculation 5 3 2" xfId="826"/>
    <cellStyle name="Calculation 5 3_анекси - фирми со кредити(КРИС)" xfId="827"/>
    <cellStyle name="Calculation 5_aneks pokazateli-dejnosti" xfId="828"/>
    <cellStyle name="Calculation 6" xfId="829"/>
    <cellStyle name="Calculation 6 2" xfId="830"/>
    <cellStyle name="Calculation 6 2 2" xfId="831"/>
    <cellStyle name="Calculation 6 2 2 2" xfId="832"/>
    <cellStyle name="Calculation 6 2 2_анекси - фирми со кредити(КРИС)" xfId="833"/>
    <cellStyle name="Calculation 6 2_aneks pokazateli-dejnosti" xfId="834"/>
    <cellStyle name="Calculation 6 3" xfId="835"/>
    <cellStyle name="Calculation 6 3 2" xfId="836"/>
    <cellStyle name="Calculation 6 3_анекси - фирми со кредити(КРИС)" xfId="837"/>
    <cellStyle name="Calculation 6_aneks pokazateli-dejnosti" xfId="838"/>
    <cellStyle name="Calculation 7" xfId="839"/>
    <cellStyle name="Calculation 7 2" xfId="840"/>
    <cellStyle name="Calculation 7 2 2" xfId="841"/>
    <cellStyle name="Calculation 7 2 2 2" xfId="842"/>
    <cellStyle name="Calculation 7 2 2_анекси - фирми со кредити(КРИС)" xfId="843"/>
    <cellStyle name="Calculation 7 2_aneks pokazateli-dejnosti" xfId="844"/>
    <cellStyle name="Calculation 7 3" xfId="845"/>
    <cellStyle name="Calculation 7 3 2" xfId="846"/>
    <cellStyle name="Calculation 7 3_анекси - фирми со кредити(КРИС)" xfId="847"/>
    <cellStyle name="Calculation 7_aneks pokazateli-dejnosti" xfId="848"/>
    <cellStyle name="Calculation 8" xfId="849"/>
    <cellStyle name="Calculation 8 2" xfId="850"/>
    <cellStyle name="Calculation 8 2 2" xfId="851"/>
    <cellStyle name="Calculation 8 2 2 2" xfId="852"/>
    <cellStyle name="Calculation 8 2 2_анекси - фирми со кредити(КРИС)" xfId="853"/>
    <cellStyle name="Calculation 8 2_aneks pokazateli-dejnosti" xfId="854"/>
    <cellStyle name="Calculation 8 3" xfId="855"/>
    <cellStyle name="Calculation 8 3 2" xfId="856"/>
    <cellStyle name="Calculation 8 3_анекси - фирми со кредити(КРИС)" xfId="857"/>
    <cellStyle name="Calculation 8_aneks pokazateli-dejnosti" xfId="858"/>
    <cellStyle name="Calculation 9" xfId="859"/>
    <cellStyle name="Calculation 9 2" xfId="860"/>
    <cellStyle name="Calculation 9 2 2" xfId="861"/>
    <cellStyle name="Calculation 9 2 2 2" xfId="862"/>
    <cellStyle name="Calculation 9 2 2_анекси - фирми со кредити(КРИС)" xfId="863"/>
    <cellStyle name="Calculation 9 2_aneks pokazateli-dejnosti" xfId="864"/>
    <cellStyle name="Calculation 9 3" xfId="865"/>
    <cellStyle name="Calculation 9 3 2" xfId="866"/>
    <cellStyle name="Calculation 9 3_анекси - фирми со кредити(КРИС)" xfId="867"/>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2" xfId="890"/>
    <cellStyle name="clsAltData 2 2" xfId="891"/>
    <cellStyle name="clsAltData 2_анекси - фирми со кредити(КРИС)" xfId="892"/>
    <cellStyle name="clsAltData_aneks pokazateli-dejnosti" xfId="893"/>
    <cellStyle name="clsAltMRVData" xfId="894"/>
    <cellStyle name="clsAltMRVData 2" xfId="895"/>
    <cellStyle name="clsAltMRVData 2 2" xfId="896"/>
    <cellStyle name="clsAltMRVData 2_анекси - фирми со кредити(КРИС)" xfId="897"/>
    <cellStyle name="clsAltMRVData_aneks pokazateli-dejnosti" xfId="898"/>
    <cellStyle name="clsBlank" xfId="899"/>
    <cellStyle name="clsColumnHeader" xfId="900"/>
    <cellStyle name="clsColumnHeader 2" xfId="901"/>
    <cellStyle name="clsColumnHeader 2 2" xfId="902"/>
    <cellStyle name="clsColumnHeader 2_анекси - фирми со кредити(КРИС)" xfId="903"/>
    <cellStyle name="clsColumnHeader_aneks pokazateli-dejnosti" xfId="904"/>
    <cellStyle name="clsData" xfId="905"/>
    <cellStyle name="clsData 2" xfId="906"/>
    <cellStyle name="clsData 2 2" xfId="907"/>
    <cellStyle name="clsData 2_анекси - фирми со кредити(КРИС)" xfId="908"/>
    <cellStyle name="clsData_aneks pokazateli-dejnosti" xfId="909"/>
    <cellStyle name="clsDefault" xfId="910"/>
    <cellStyle name="clsFooter" xfId="911"/>
    <cellStyle name="clsFooter 2" xfId="912"/>
    <cellStyle name="clsFooter 2 2" xfId="913"/>
    <cellStyle name="clsFooter 2_анекси - фирми со кредити(КРИС)" xfId="914"/>
    <cellStyle name="clsFooter_aneks pokazateli-dejnosti" xfId="915"/>
    <cellStyle name="clsIndexTableTitle" xfId="916"/>
    <cellStyle name="clsIndexTableTitle 2" xfId="917"/>
    <cellStyle name="clsIndexTableTitle 2 2" xfId="918"/>
    <cellStyle name="clsIndexTableTitle 2_анекси - фирми со кредити(КРИС)" xfId="919"/>
    <cellStyle name="clsIndexTableTitle_aneks pokazateli-dejnosti" xfId="920"/>
    <cellStyle name="clsMRVData" xfId="921"/>
    <cellStyle name="clsMRVData 2" xfId="922"/>
    <cellStyle name="clsMRVData 2 2" xfId="923"/>
    <cellStyle name="clsMRVData 2_анекси - фирми со кредити(КРИС)" xfId="924"/>
    <cellStyle name="clsMRVData_aneks pokazateli-dejnosti" xfId="925"/>
    <cellStyle name="clsReportFooter" xfId="926"/>
    <cellStyle name="clsReportFooter 2" xfId="927"/>
    <cellStyle name="clsReportFooter 2 2" xfId="928"/>
    <cellStyle name="clsReportFooter 2_анекси - фирми со кредити(КРИС)" xfId="929"/>
    <cellStyle name="clsReportFooter_aneks pokazateli-dejnosti" xfId="930"/>
    <cellStyle name="clsReportHeader" xfId="931"/>
    <cellStyle name="clsReportHeader 2" xfId="932"/>
    <cellStyle name="clsReportHeader 2 2" xfId="933"/>
    <cellStyle name="clsReportHeader 2_анекси - фирми со кредити(КРИС)" xfId="934"/>
    <cellStyle name="clsReportHeader_aneks pokazateli-dejnosti" xfId="935"/>
    <cellStyle name="clsRowHeader" xfId="936"/>
    <cellStyle name="clsRowHeader 2" xfId="937"/>
    <cellStyle name="clsRowHeader 2 2" xfId="938"/>
    <cellStyle name="clsRowHeader 2_анекси - фирми со кредити(КРИС)" xfId="939"/>
    <cellStyle name="clsRowHeader_aneks pokazateli-dejnosti" xfId="940"/>
    <cellStyle name="clsScale" xfId="941"/>
    <cellStyle name="clsSection" xfId="942"/>
    <cellStyle name="clsSection 2" xfId="943"/>
    <cellStyle name="clsSection 2 2" xfId="944"/>
    <cellStyle name="clsSection 2_анекси - фирми со кредити(КРИС)" xfId="945"/>
    <cellStyle name="clsSection_aneks pokazateli-dejnosti" xfId="946"/>
    <cellStyle name="Comma" xfId="2513" builtinId="3"/>
    <cellStyle name="Comma 10" xfId="947"/>
    <cellStyle name="Comma 10 2" xfId="948"/>
    <cellStyle name="Comma 10 2 2" xfId="949"/>
    <cellStyle name="Comma 11" xfId="950"/>
    <cellStyle name="Comma 11 2" xfId="951"/>
    <cellStyle name="Comma 11 2 2" xfId="952"/>
    <cellStyle name="Comma 11 2 2 2" xfId="953"/>
    <cellStyle name="Comma 11 3" xfId="954"/>
    <cellStyle name="Comma 11 3 2" xfId="955"/>
    <cellStyle name="Comma 12" xfId="956"/>
    <cellStyle name="Comma 12 2" xfId="957"/>
    <cellStyle name="Comma 12 2 2" xfId="958"/>
    <cellStyle name="Comma 13" xfId="959"/>
    <cellStyle name="Comma 13 2" xfId="960"/>
    <cellStyle name="Comma 13 2 2" xfId="961"/>
    <cellStyle name="Comma 14" xfId="962"/>
    <cellStyle name="Comma 14 2" xfId="963"/>
    <cellStyle name="Comma 14 2 2" xfId="964"/>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_анекси - фирми со кредити(КРИС)" xfId="1146"/>
    <cellStyle name="Heading 3 10_aneks pokazateli-dejnosti" xfId="1147"/>
    <cellStyle name="Heading 3 11" xfId="1148"/>
    <cellStyle name="Heading 3 11 2" xfId="1149"/>
    <cellStyle name="Heading 3 11 2 2" xfId="1150"/>
    <cellStyle name="Heading 3 11 2_анекси - фирми со кредити(КРИС)" xfId="1151"/>
    <cellStyle name="Heading 3 11_aneks pokazateli-dejnosti" xfId="1152"/>
    <cellStyle name="Heading 3 12" xfId="1153"/>
    <cellStyle name="Heading 3 12 2" xfId="1154"/>
    <cellStyle name="Heading 3 12 2 2" xfId="1155"/>
    <cellStyle name="Heading 3 12 2_анекси - фирми со кредити(КРИС)" xfId="1156"/>
    <cellStyle name="Heading 3 12_aneks pokazateli-dejnosti" xfId="1157"/>
    <cellStyle name="Heading 3 13" xfId="1158"/>
    <cellStyle name="Heading 3 13 2" xfId="1159"/>
    <cellStyle name="Heading 3 13 2 2" xfId="1160"/>
    <cellStyle name="Heading 3 13 2_анекси - фирми со кредити(КРИС)" xfId="1161"/>
    <cellStyle name="Heading 3 13_aneks pokazateli-dejnosti" xfId="1162"/>
    <cellStyle name="Heading 3 14" xfId="1163"/>
    <cellStyle name="Heading 3 14 2" xfId="1164"/>
    <cellStyle name="Heading 3 14 2 2" xfId="1165"/>
    <cellStyle name="Heading 3 14 2_анекси - фирми со кредити(КРИС)" xfId="1166"/>
    <cellStyle name="Heading 3 14_aneks pokazateli-dejnosti" xfId="1167"/>
    <cellStyle name="Heading 3 2" xfId="1168"/>
    <cellStyle name="Heading 3 2 2" xfId="1169"/>
    <cellStyle name="Heading 3 2 2 2" xfId="1170"/>
    <cellStyle name="Heading 3 2 2 2 2" xfId="1171"/>
    <cellStyle name="Heading 3 2 2 2 2 2" xfId="1172"/>
    <cellStyle name="Heading 3 2 2 2 2_анекси - фирми со кредити(КРИС)" xfId="1173"/>
    <cellStyle name="Heading 3 2 2 2_aneks pokazateli-dejnosti" xfId="1174"/>
    <cellStyle name="Heading 3 2 2 3" xfId="1175"/>
    <cellStyle name="Heading 3 2 2 3 2" xfId="1176"/>
    <cellStyle name="Heading 3 2 2 3_анекси - фирми со кредити(КРИС)" xfId="1177"/>
    <cellStyle name="Heading 3 2 2 4" xfId="1178"/>
    <cellStyle name="Heading 3 2 2 4 2" xfId="1179"/>
    <cellStyle name="Heading 3 2 2 4_анекси - фирми со кредити(КРИС)" xfId="1180"/>
    <cellStyle name="Heading 3 2 2 5" xfId="1181"/>
    <cellStyle name="Heading 3 2 2_aneks pokazateli-dejnosti" xfId="1182"/>
    <cellStyle name="Heading 3 2 3" xfId="1183"/>
    <cellStyle name="Heading 3 2 3 2" xfId="1184"/>
    <cellStyle name="Heading 3 2 3 2 2" xfId="1185"/>
    <cellStyle name="Heading 3 2 3 2_анекси - фирми со кредити(КРИС)" xfId="1186"/>
    <cellStyle name="Heading 3 2 3_aneks pokazateli-dejnosti" xfId="1187"/>
    <cellStyle name="Heading 3 2 4" xfId="1188"/>
    <cellStyle name="Heading 3 2 4 2" xfId="1189"/>
    <cellStyle name="Heading 3 2 4 2 2" xfId="1190"/>
    <cellStyle name="Heading 3 2 4 2_анекси - фирми со кредити(КРИС)" xfId="1191"/>
    <cellStyle name="Heading 3 2 4_aneks pokazateli-dejnosti" xfId="1192"/>
    <cellStyle name="Heading 3 2 5" xfId="1193"/>
    <cellStyle name="Heading 3 2 5 2" xfId="1194"/>
    <cellStyle name="Heading 3 2 5 2 2" xfId="1195"/>
    <cellStyle name="Heading 3 2 5 2_анекси - фирми со кредити(КРИС)" xfId="1196"/>
    <cellStyle name="Heading 3 2 5_aneks pokazateli-dejnosti" xfId="1197"/>
    <cellStyle name="Heading 3 2 6" xfId="1198"/>
    <cellStyle name="Heading 3 2 6 2" xfId="1199"/>
    <cellStyle name="Heading 3 2 6_анекси - фирми со кредити(КРИС)" xfId="1200"/>
    <cellStyle name="Heading 3 2 7" xfId="1201"/>
    <cellStyle name="Heading 3 2 7 2" xfId="1202"/>
    <cellStyle name="Heading 3 2 7_анекси - фирми со кредити(КРИС)" xfId="1203"/>
    <cellStyle name="Heading 3 2 8" xfId="1204"/>
    <cellStyle name="Heading 3 2_aneks pokazateli-dejnosti" xfId="1205"/>
    <cellStyle name="Heading 3 3" xfId="1206"/>
    <cellStyle name="Heading 3 3 2" xfId="1207"/>
    <cellStyle name="Heading 3 3 3" xfId="1208"/>
    <cellStyle name="Heading 3 3 3 2" xfId="1209"/>
    <cellStyle name="Heading 3 3 3_анекси - фирми со кредити(КРИС)" xfId="1210"/>
    <cellStyle name="Heading 3 3_aneks pokazateli-dejnosti" xfId="1211"/>
    <cellStyle name="Heading 3 4" xfId="1212"/>
    <cellStyle name="Heading 3 4 2" xfId="1213"/>
    <cellStyle name="Heading 3 4 2 2" xfId="1214"/>
    <cellStyle name="Heading 3 4 2_анекси - фирми со кредити(КРИС)" xfId="1215"/>
    <cellStyle name="Heading 3 4_aneks pokazateli-dejnosti" xfId="1216"/>
    <cellStyle name="Heading 3 5" xfId="1217"/>
    <cellStyle name="Heading 3 5 2" xfId="1218"/>
    <cellStyle name="Heading 3 5 2 2" xfId="1219"/>
    <cellStyle name="Heading 3 5 2_анекси - фирми со кредити(КРИС)" xfId="1220"/>
    <cellStyle name="Heading 3 5_aneks pokazateli-dejnosti" xfId="1221"/>
    <cellStyle name="Heading 3 6" xfId="1222"/>
    <cellStyle name="Heading 3 6 2" xfId="1223"/>
    <cellStyle name="Heading 3 6 2 2" xfId="1224"/>
    <cellStyle name="Heading 3 6 2_анекси - фирми со кредити(КРИС)" xfId="1225"/>
    <cellStyle name="Heading 3 6_aneks pokazateli-dejnosti" xfId="1226"/>
    <cellStyle name="Heading 3 7" xfId="1227"/>
    <cellStyle name="Heading 3 7 2" xfId="1228"/>
    <cellStyle name="Heading 3 7 2 2" xfId="1229"/>
    <cellStyle name="Heading 3 7 2_анекси - фирми со кредити(КРИС)" xfId="1230"/>
    <cellStyle name="Heading 3 7_aneks pokazateli-dejnosti" xfId="1231"/>
    <cellStyle name="Heading 3 8" xfId="1232"/>
    <cellStyle name="Heading 3 8 2" xfId="1233"/>
    <cellStyle name="Heading 3 8 2 2" xfId="1234"/>
    <cellStyle name="Heading 3 8 2_анекси - фирми со кредити(КРИС)" xfId="1235"/>
    <cellStyle name="Heading 3 8_aneks pokazateli-dejnosti" xfId="1236"/>
    <cellStyle name="Heading 3 9" xfId="1237"/>
    <cellStyle name="Heading 3 9 2" xfId="1238"/>
    <cellStyle name="Heading 3 9 2 2" xfId="1239"/>
    <cellStyle name="Heading 3 9 2_анекси - фирми со кредити(КРИС)" xfId="124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Hyperlink" xfId="2512" builtinId="8"/>
    <cellStyle name="imf-one decimal" xfId="1265"/>
    <cellStyle name="imf-zero decimal" xfId="1266"/>
    <cellStyle name="Input 10" xfId="1267"/>
    <cellStyle name="Input 10 2" xfId="1268"/>
    <cellStyle name="Input 10 2 2" xfId="1269"/>
    <cellStyle name="Input 10 2 2 2" xfId="1270"/>
    <cellStyle name="Input 10 2 2_анекси - фирми со кредити(КРИС)" xfId="1271"/>
    <cellStyle name="Input 10 2_aneks pokazateli-dejnosti" xfId="1272"/>
    <cellStyle name="Input 10 3" xfId="1273"/>
    <cellStyle name="Input 10 3 2" xfId="1274"/>
    <cellStyle name="Input 10 3_анекси - фирми со кредити(КРИС)" xfId="1275"/>
    <cellStyle name="Input 10_aneks pokazateli-dejnosti" xfId="1276"/>
    <cellStyle name="Input 11" xfId="1277"/>
    <cellStyle name="Input 11 2" xfId="1278"/>
    <cellStyle name="Input 11 2 2" xfId="1279"/>
    <cellStyle name="Input 11 2 2 2" xfId="1280"/>
    <cellStyle name="Input 11 2 2_анекси - фирми со кредити(КРИС)" xfId="1281"/>
    <cellStyle name="Input 11 2_aneks pokazateli-dejnosti" xfId="1282"/>
    <cellStyle name="Input 11 3" xfId="1283"/>
    <cellStyle name="Input 11 3 2" xfId="1284"/>
    <cellStyle name="Input 11 3_анекси - фирми со кредити(КРИС)" xfId="1285"/>
    <cellStyle name="Input 11_aneks pokazateli-dejnosti" xfId="1286"/>
    <cellStyle name="Input 12" xfId="1287"/>
    <cellStyle name="Input 12 2" xfId="1288"/>
    <cellStyle name="Input 12 2 2" xfId="1289"/>
    <cellStyle name="Input 12 2 2 2" xfId="1290"/>
    <cellStyle name="Input 12 2 2_анекси - фирми со кредити(КРИС)" xfId="1291"/>
    <cellStyle name="Input 12 2_aneks pokazateli-dejnosti" xfId="1292"/>
    <cellStyle name="Input 12 3" xfId="1293"/>
    <cellStyle name="Input 12 3 2" xfId="1294"/>
    <cellStyle name="Input 12 3_анекси - фирми со кредити(КРИС)" xfId="1295"/>
    <cellStyle name="Input 12_aneks pokazateli-dejnosti" xfId="1296"/>
    <cellStyle name="Input 13" xfId="1297"/>
    <cellStyle name="Input 13 2" xfId="1298"/>
    <cellStyle name="Input 13 2 2" xfId="1299"/>
    <cellStyle name="Input 13 2 2 2" xfId="1300"/>
    <cellStyle name="Input 13 2 2_анекси - фирми со кредити(КРИС)" xfId="1301"/>
    <cellStyle name="Input 13 2_aneks pokazateli-dejnosti" xfId="1302"/>
    <cellStyle name="Input 13 3" xfId="1303"/>
    <cellStyle name="Input 13 3 2" xfId="1304"/>
    <cellStyle name="Input 13 3_анекси - фирми со кредити(КРИС)" xfId="1305"/>
    <cellStyle name="Input 13_aneks pokazateli-dejnosti" xfId="1306"/>
    <cellStyle name="Input 14" xfId="1307"/>
    <cellStyle name="Input 14 2" xfId="1308"/>
    <cellStyle name="Input 14 2 2" xfId="1309"/>
    <cellStyle name="Input 14 2 2 2" xfId="1310"/>
    <cellStyle name="Input 14 2 2_анекси - фирми со кредити(КРИС)" xfId="1311"/>
    <cellStyle name="Input 14 2_aneks pokazateli-dejnosti" xfId="1312"/>
    <cellStyle name="Input 14 3" xfId="1313"/>
    <cellStyle name="Input 14 3 2" xfId="1314"/>
    <cellStyle name="Input 14 3_анекси - фирми со кредити(КРИС)" xfId="1315"/>
    <cellStyle name="Input 14_aneks pokazateli-dejnosti" xfId="1316"/>
    <cellStyle name="Input 2" xfId="1317"/>
    <cellStyle name="Input 2 2" xfId="1318"/>
    <cellStyle name="Input 2 2 2" xfId="1319"/>
    <cellStyle name="Input 2 2 2 2" xfId="1320"/>
    <cellStyle name="Input 2 2 2 2 2" xfId="1321"/>
    <cellStyle name="Input 2 2 2 2_анекси - фирми со кредити(КРИС)" xfId="1322"/>
    <cellStyle name="Input 2 2 2_aneks pokazateli-dejnosti" xfId="1323"/>
    <cellStyle name="Input 2 2 3" xfId="1324"/>
    <cellStyle name="Input 2 2 3 2" xfId="1325"/>
    <cellStyle name="Input 2 2 3_анекси - фирми со кредити(КРИС)" xfId="1326"/>
    <cellStyle name="Input 2 2_aneks pokazateli-dejnosti" xfId="1327"/>
    <cellStyle name="Input 2 3" xfId="1328"/>
    <cellStyle name="Input 2 3 2" xfId="1329"/>
    <cellStyle name="Input 2 3 2 2" xfId="1330"/>
    <cellStyle name="Input 2 3 2 2 2" xfId="1331"/>
    <cellStyle name="Input 2 3 2 2_анекси - фирми со кредити(КРИС)" xfId="1332"/>
    <cellStyle name="Input 2 3 2_aneks pokazateli-dejnosti" xfId="1333"/>
    <cellStyle name="Input 2 3 3" xfId="1334"/>
    <cellStyle name="Input 2 3 3 2" xfId="1335"/>
    <cellStyle name="Input 2 3 3_анекси - фирми со кредити(КРИС)" xfId="1336"/>
    <cellStyle name="Input 2 3_aneks pokazateli-dejnosti" xfId="1337"/>
    <cellStyle name="Input 2 4" xfId="1338"/>
    <cellStyle name="Input 2 4 2" xfId="1339"/>
    <cellStyle name="Input 2 4 2 2" xfId="1340"/>
    <cellStyle name="Input 2 4 2_анекси - фирми со кредити(КРИС)" xfId="1341"/>
    <cellStyle name="Input 2 4_aneks pokazateli-dejnosti" xfId="1342"/>
    <cellStyle name="Input 2 5" xfId="1343"/>
    <cellStyle name="Input 2 5 2" xfId="1344"/>
    <cellStyle name="Input 2 5 2 2" xfId="1345"/>
    <cellStyle name="Input 2 5 2_анекси - фирми со кредити(КРИС)" xfId="1346"/>
    <cellStyle name="Input 2 5_aneks pokazateli-dejnosti" xfId="1347"/>
    <cellStyle name="Input 2 6" xfId="1348"/>
    <cellStyle name="Input 2 6 2" xfId="1349"/>
    <cellStyle name="Input 2 6_анекси - фирми со кредити(КРИС)" xfId="1350"/>
    <cellStyle name="Input 2 7" xfId="1351"/>
    <cellStyle name="Input 2 7 2" xfId="1352"/>
    <cellStyle name="Input 2 7_анекси - фирми со кредити(КРИС)" xfId="1353"/>
    <cellStyle name="Input 2_aneks pokazateli-dejnosti" xfId="1354"/>
    <cellStyle name="Input 3" xfId="1355"/>
    <cellStyle name="Input 3 2" xfId="1356"/>
    <cellStyle name="Input 3 2 2" xfId="1357"/>
    <cellStyle name="Input 3 2 2 2" xfId="1358"/>
    <cellStyle name="Input 3 2 2_анекси - фирми со кредити(КРИС)" xfId="1359"/>
    <cellStyle name="Input 3 2_aneks pokazateli-dejnosti" xfId="1360"/>
    <cellStyle name="Input 3 3" xfId="1361"/>
    <cellStyle name="Input 3 3 2" xfId="1362"/>
    <cellStyle name="Input 3 3_анекси - фирми со кредити(КРИС)" xfId="1363"/>
    <cellStyle name="Input 3_aneks pokazateli-dejnosti" xfId="1364"/>
    <cellStyle name="Input 4" xfId="1365"/>
    <cellStyle name="Input 4 2" xfId="1366"/>
    <cellStyle name="Input 4 2 2" xfId="1367"/>
    <cellStyle name="Input 4 2 2 2" xfId="1368"/>
    <cellStyle name="Input 4 2 2_анекси - фирми со кредити(КРИС)" xfId="1369"/>
    <cellStyle name="Input 4 2_aneks pokazateli-dejnosti" xfId="1370"/>
    <cellStyle name="Input 4 3" xfId="1371"/>
    <cellStyle name="Input 4 3 2" xfId="1372"/>
    <cellStyle name="Input 4 3_анекси - фирми со кредити(КРИС)" xfId="1373"/>
    <cellStyle name="Input 4_aneks pokazateli-dejnosti" xfId="1374"/>
    <cellStyle name="Input 5" xfId="1375"/>
    <cellStyle name="Input 5 2" xfId="1376"/>
    <cellStyle name="Input 5 2 2" xfId="1377"/>
    <cellStyle name="Input 5 2 2 2" xfId="1378"/>
    <cellStyle name="Input 5 2 2_анекси - фирми со кредити(КРИС)" xfId="1379"/>
    <cellStyle name="Input 5 2_aneks pokazateli-dejnosti" xfId="1380"/>
    <cellStyle name="Input 5 3" xfId="1381"/>
    <cellStyle name="Input 5 3 2" xfId="1382"/>
    <cellStyle name="Input 5 3_анекси - фирми со кредити(КРИС)" xfId="1383"/>
    <cellStyle name="Input 5_aneks pokazateli-dejnosti" xfId="1384"/>
    <cellStyle name="Input 6" xfId="1385"/>
    <cellStyle name="Input 6 2" xfId="1386"/>
    <cellStyle name="Input 6 2 2" xfId="1387"/>
    <cellStyle name="Input 6 2 2 2" xfId="1388"/>
    <cellStyle name="Input 6 2 2_анекси - фирми со кредити(КРИС)" xfId="1389"/>
    <cellStyle name="Input 6 2_aneks pokazateli-dejnosti" xfId="1390"/>
    <cellStyle name="Input 6 3" xfId="1391"/>
    <cellStyle name="Input 6 3 2" xfId="1392"/>
    <cellStyle name="Input 6 3_анекси - фирми со кредити(КРИС)" xfId="1393"/>
    <cellStyle name="Input 6_aneks pokazateli-dejnosti" xfId="1394"/>
    <cellStyle name="Input 7" xfId="1395"/>
    <cellStyle name="Input 7 2" xfId="1396"/>
    <cellStyle name="Input 7 2 2" xfId="1397"/>
    <cellStyle name="Input 7 2 2 2" xfId="1398"/>
    <cellStyle name="Input 7 2 2_анекси - фирми со кредити(КРИС)" xfId="1399"/>
    <cellStyle name="Input 7 2_aneks pokazateli-dejnosti" xfId="1400"/>
    <cellStyle name="Input 7 3" xfId="1401"/>
    <cellStyle name="Input 7 3 2" xfId="1402"/>
    <cellStyle name="Input 7 3_анекси - фирми со кредити(КРИС)" xfId="1403"/>
    <cellStyle name="Input 7_aneks pokazateli-dejnosti" xfId="1404"/>
    <cellStyle name="Input 8" xfId="1405"/>
    <cellStyle name="Input 8 2" xfId="1406"/>
    <cellStyle name="Input 8 2 2" xfId="1407"/>
    <cellStyle name="Input 8 2 2 2" xfId="1408"/>
    <cellStyle name="Input 8 2 2_анекси - фирми со кредити(КРИС)" xfId="1409"/>
    <cellStyle name="Input 8 2_aneks pokazateli-dejnosti" xfId="1410"/>
    <cellStyle name="Input 8 3" xfId="1411"/>
    <cellStyle name="Input 8 3 2" xfId="1412"/>
    <cellStyle name="Input 8 3_анекси - фирми со кредити(КРИС)" xfId="1413"/>
    <cellStyle name="Input 8_aneks pokazateli-dejnosti" xfId="1414"/>
    <cellStyle name="Input 9" xfId="1415"/>
    <cellStyle name="Input 9 2" xfId="1416"/>
    <cellStyle name="Input 9 2 2" xfId="1417"/>
    <cellStyle name="Input 9 2 2 2" xfId="1418"/>
    <cellStyle name="Input 9 2 2_анекси - фирми со кредити(КРИС)" xfId="1419"/>
    <cellStyle name="Input 9 2_aneks pokazateli-dejnosti" xfId="1420"/>
    <cellStyle name="Input 9 3" xfId="1421"/>
    <cellStyle name="Input 9 3 2" xfId="1422"/>
    <cellStyle name="Input 9 3_анекси - фирми со кредити(КРИС)" xfId="1423"/>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1" xfId="1481"/>
    <cellStyle name="Normal 102" xfId="1482"/>
    <cellStyle name="Normal 104" xfId="24"/>
    <cellStyle name="Normal 104 2" xfId="2508"/>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3" xfId="1515"/>
    <cellStyle name="Normal 15 3" xfId="1516"/>
    <cellStyle name="Normal 15 3 2" xfId="1517"/>
    <cellStyle name="Normal 15 3 2 2" xfId="1518"/>
    <cellStyle name="Normal 15 3 2 3" xfId="1519"/>
    <cellStyle name="Normal 15 3 2 3 2" xfId="1520"/>
    <cellStyle name="Normal 15 3 2 4" xfId="1521"/>
    <cellStyle name="Normal 15 4" xfId="1522"/>
    <cellStyle name="Normal 15 4 2" xfId="1523"/>
    <cellStyle name="Normal 15 5" xfId="1524"/>
    <cellStyle name="Normal 15_sporedba po zemji" xfId="1525"/>
    <cellStyle name="Normal 16" xfId="1526"/>
    <cellStyle name="Normal 16 2" xfId="20"/>
    <cellStyle name="Normal 16 2 2" xfId="1527"/>
    <cellStyle name="Normal 16 2 2 2" xfId="1528"/>
    <cellStyle name="Normal 16 2 2 2 2" xfId="1529"/>
    <cellStyle name="Normal 16 2 2 2 3" xfId="1530"/>
    <cellStyle name="Normal 16 2 2 2 4" xfId="1531"/>
    <cellStyle name="Normal 16 2 2 2 5" xfId="1532"/>
    <cellStyle name="Normal 16 2 3" xfId="1533"/>
    <cellStyle name="Normal 16 2 3 2" xfId="1534"/>
    <cellStyle name="Normal 16 2 3_анекси - фирми со кредити(КРИС)" xfId="1535"/>
    <cellStyle name="Normal 16 2 4" xfId="1536"/>
    <cellStyle name="Normal 16 2 5" xfId="2504"/>
    <cellStyle name="Normal 16 2 6" xfId="21"/>
    <cellStyle name="Normal 16 2 6 2" xfId="2505"/>
    <cellStyle name="Normal 16 2_aneks pokazateli-dejnosti" xfId="1537"/>
    <cellStyle name="Normal 16 3" xfId="1538"/>
    <cellStyle name="Normal 16 3 2" xfId="1539"/>
    <cellStyle name="Normal 16 3 2 2" xfId="1540"/>
    <cellStyle name="Normal 16 3 2_анекси - фирми со кредити(КРИС)" xfId="1541"/>
    <cellStyle name="Normal 16 3 3" xfId="1542"/>
    <cellStyle name="Normal 16 3_aneks pokazateli-dejnosti" xfId="1543"/>
    <cellStyle name="Normal 16 4" xfId="1544"/>
    <cellStyle name="Normal 16 4 2" xfId="1545"/>
    <cellStyle name="Normal 16 4_анекси - фирми со кредити(КРИС)" xfId="1546"/>
    <cellStyle name="Normal 16 5" xfId="1547"/>
    <cellStyle name="Normal 16_aneks pokazateli-dejnosti" xfId="1548"/>
    <cellStyle name="Normal 17" xfId="1549"/>
    <cellStyle name="Normal 17 2" xfId="1550"/>
    <cellStyle name="Normal 17 3" xfId="1551"/>
    <cellStyle name="Normal 17 3 2" xfId="1552"/>
    <cellStyle name="Normal 17 3 3" xfId="1553"/>
    <cellStyle name="Normal 17 4" xfId="23"/>
    <cellStyle name="Normal 17 4 2" xfId="2507"/>
    <cellStyle name="Normal 17_sporedba po zemji" xfId="1554"/>
    <cellStyle name="Normal 18" xfId="1555"/>
    <cellStyle name="Normal 18 2" xfId="1556"/>
    <cellStyle name="Normal 19" xfId="1557"/>
    <cellStyle name="Normal 19 2" xfId="1558"/>
    <cellStyle name="Normal 19 2 2" xfId="1559"/>
    <cellStyle name="Normal 19 2 2 2" xfId="1560"/>
    <cellStyle name="Normal 19 2 2_анекси - фирми со кредити(КРИС)" xfId="1561"/>
    <cellStyle name="Normal 19 2 3" xfId="1562"/>
    <cellStyle name="Normal 19 2_aneks pokazateli-dejnosti" xfId="1563"/>
    <cellStyle name="Normal 2" xfId="1"/>
    <cellStyle name="Normal 2 10" xfId="1564"/>
    <cellStyle name="Normal 2 10 2" xfId="1565"/>
    <cellStyle name="Normal 2 11" xfId="1566"/>
    <cellStyle name="Normal 2 12" xfId="1567"/>
    <cellStyle name="Normal 2 12 2" xfId="1568"/>
    <cellStyle name="Normal 2 13" xfId="1569"/>
    <cellStyle name="Normal 2 13 2" xfId="1570"/>
    <cellStyle name="Normal 2 13 2 2" xfId="1571"/>
    <cellStyle name="Normal 2 13 2 2 2" xfId="1572"/>
    <cellStyle name="Normal 2 13 2 2_анекси - фирми со кредити(КРИС)" xfId="1573"/>
    <cellStyle name="Normal 2 13 2 3" xfId="1574"/>
    <cellStyle name="Normal 2 13 2_aneks pokazateli-dejnosti" xfId="1575"/>
    <cellStyle name="Normal 2 13 3" xfId="1576"/>
    <cellStyle name="Normal 2 13 3 2" xfId="1577"/>
    <cellStyle name="Normal 2 13 3_анекси - фирми со кредити(КРИС)" xfId="1578"/>
    <cellStyle name="Normal 2 13 4" xfId="1579"/>
    <cellStyle name="Normal 2 13_aneks pokazateli-dejnosti" xfId="1580"/>
    <cellStyle name="Normal 2 14" xfId="1581"/>
    <cellStyle name="Normal 2 15" xfId="1582"/>
    <cellStyle name="Normal 2 16" xfId="1583"/>
    <cellStyle name="Normal 2 16 2" xfId="1584"/>
    <cellStyle name="Normal 2 16 2 2" xfId="1585"/>
    <cellStyle name="Normal 2 16 2_анекси - фирми со кредити(КРИС)" xfId="1586"/>
    <cellStyle name="Normal 2 16 3" xfId="1587"/>
    <cellStyle name="Normal 2 16_aneks pokazateli-dejnosti" xfId="1588"/>
    <cellStyle name="Normal 2 17" xfId="2509"/>
    <cellStyle name="Normal 2 18" xfId="2514"/>
    <cellStyle name="Normal 2 2" xfId="30"/>
    <cellStyle name="Normal 2 2 2" xfId="1589"/>
    <cellStyle name="Normal 2 2 2 2" xfId="1590"/>
    <cellStyle name="Normal 2 2 3" xfId="1591"/>
    <cellStyle name="Normal 2 2 3 2" xfId="1592"/>
    <cellStyle name="Normal 2 2 3_sporedba po zemji" xfId="1593"/>
    <cellStyle name="Normal 2 2 4" xfId="1594"/>
    <cellStyle name="Normal 2 2 5" xfId="1595"/>
    <cellStyle name="Normal 2 2 6" xfId="1596"/>
    <cellStyle name="Normal 2 2_sporedba po zemji" xfId="1597"/>
    <cellStyle name="Normal 2 3" xfId="1598"/>
    <cellStyle name="Normal 2 3 2" xfId="1599"/>
    <cellStyle name="Normal 2 3_sporedba po zemji" xfId="1600"/>
    <cellStyle name="Normal 2 4" xfId="1601"/>
    <cellStyle name="Normal 2 4 2" xfId="1602"/>
    <cellStyle name="Normal 2 4 3" xfId="1603"/>
    <cellStyle name="Normal 2 4_sporedba po zemji" xfId="1604"/>
    <cellStyle name="Normal 2 5" xfId="1605"/>
    <cellStyle name="Normal 2 5 2" xfId="1606"/>
    <cellStyle name="Normal 2 5 3 2" xfId="1607"/>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3" xfId="1626"/>
    <cellStyle name="Normal 21 3" xfId="1627"/>
    <cellStyle name="Normal 21 3 2" xfId="1628"/>
    <cellStyle name="Normal 21 3 2 2" xfId="1629"/>
    <cellStyle name="Normal 21 3 2_анекси - фирми со кредити(КРИС)" xfId="1630"/>
    <cellStyle name="Normal 21 3 3" xfId="1631"/>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3" xfId="1645"/>
    <cellStyle name="Normal 23 2 4" xfId="1646"/>
    <cellStyle name="Normal 23_sporedba po zemji" xfId="1647"/>
    <cellStyle name="Normal 24" xfId="1648"/>
    <cellStyle name="Normal 24 2" xfId="1649"/>
    <cellStyle name="Normal 24 2 2" xfId="1650"/>
    <cellStyle name="Normal 24 2 3" xfId="1651"/>
    <cellStyle name="Normal 24 2 3 2" xfId="1652"/>
    <cellStyle name="Normal 24 2 3_анекси - фирми со кредити(КРИС)" xfId="1653"/>
    <cellStyle name="Normal 24 2 4" xfId="165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3 2" xfId="1663"/>
    <cellStyle name="Normal 28" xfId="1664"/>
    <cellStyle name="Normal 28 2" xfId="1665"/>
    <cellStyle name="Normal 28 3 2" xfId="1666"/>
    <cellStyle name="Normal 29" xfId="27"/>
    <cellStyle name="Normal 29 2" xfId="1667"/>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_анекси - фирми со кредити(КРИС)" xfId="1691"/>
    <cellStyle name="Normal 31 2 3" xfId="1692"/>
    <cellStyle name="Normal 31 2_aneks pokazateli-dejnosti" xfId="1693"/>
    <cellStyle name="Normal 31 3" xfId="1694"/>
    <cellStyle name="Normal 31 4" xfId="1695"/>
    <cellStyle name="Normal 31 4 2" xfId="28"/>
    <cellStyle name="Normal 31 5" xfId="1696"/>
    <cellStyle name="Normal 32" xfId="1697"/>
    <cellStyle name="Normal 32 2" xfId="32"/>
    <cellStyle name="Normal 32 2 2" xfId="1698"/>
    <cellStyle name="Normal 32 2 3" xfId="1699"/>
    <cellStyle name="Normal 32 2 4" xfId="2510"/>
    <cellStyle name="Normal 33" xfId="1700"/>
    <cellStyle name="Normal 33 2" xfId="1701"/>
    <cellStyle name="Normal 33 2 2" xfId="1702"/>
    <cellStyle name="Normal 34" xfId="1703"/>
    <cellStyle name="Normal 34 2" xfId="1704"/>
    <cellStyle name="Normal 34 3" xfId="1705"/>
    <cellStyle name="Normal 35" xfId="1706"/>
    <cellStyle name="Normal 35 2" xfId="1707"/>
    <cellStyle name="Normal 35 3" xfId="1708"/>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3" xfId="1787"/>
    <cellStyle name="Normal 65 2 4" xfId="1788"/>
    <cellStyle name="Normal 66" xfId="1789"/>
    <cellStyle name="Normal 66 2" xfId="1790"/>
    <cellStyle name="Normal 66 2 2" xfId="1791"/>
    <cellStyle name="Normal 67" xfId="1792"/>
    <cellStyle name="Normal 68" xfId="1793"/>
    <cellStyle name="Normal 68 2" xfId="1794"/>
    <cellStyle name="Normal 69" xfId="1795"/>
    <cellStyle name="Normal 7" xfId="1796"/>
    <cellStyle name="Normal 7 10" xfId="1797"/>
    <cellStyle name="Normal 7 10 2" xfId="1798"/>
    <cellStyle name="Normal 7 10 2 2" xfId="1799"/>
    <cellStyle name="Normal 7 10 2_анекси - фирми со кредити(КРИС)" xfId="1800"/>
    <cellStyle name="Normal 7 10 3" xfId="180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1" xfId="1813"/>
    <cellStyle name="Normal 72" xfId="1814"/>
    <cellStyle name="Normal 73" xfId="1815"/>
    <cellStyle name="Normal 74" xfId="1816"/>
    <cellStyle name="Normal 75" xfId="1817"/>
    <cellStyle name="Normal 76" xfId="1818"/>
    <cellStyle name="Normal 77" xfId="1819"/>
    <cellStyle name="Normal 78" xfId="1820"/>
    <cellStyle name="Normal 79" xfId="1821"/>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1" xfId="5"/>
    <cellStyle name="Normal 81 2" xfId="2516"/>
    <cellStyle name="Normal 82" xfId="6"/>
    <cellStyle name="Normal 82 2" xfId="2517"/>
    <cellStyle name="Normal 83" xfId="1832"/>
    <cellStyle name="Normal 84" xfId="7"/>
    <cellStyle name="Normal 84 2" xfId="2518"/>
    <cellStyle name="Normal 85" xfId="8"/>
    <cellStyle name="Normal 85 2" xfId="2519"/>
    <cellStyle name="Normal 86" xfId="9"/>
    <cellStyle name="Normal 86 2" xfId="2520"/>
    <cellStyle name="Normal 87" xfId="10"/>
    <cellStyle name="Normal 87 2" xfId="2521"/>
    <cellStyle name="Normal 88" xfId="11"/>
    <cellStyle name="Normal 88 2" xfId="2522"/>
    <cellStyle name="Normal 89" xfId="12"/>
    <cellStyle name="Normal 89 2" xfId="2523"/>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0 2" xfId="2524"/>
    <cellStyle name="Normal 91" xfId="14"/>
    <cellStyle name="Normal 91 2" xfId="2525"/>
    <cellStyle name="Normal 92" xfId="15"/>
    <cellStyle name="Normal 92 2" xfId="2526"/>
    <cellStyle name="Normal 93" xfId="1844"/>
    <cellStyle name="Normal 94" xfId="1845"/>
    <cellStyle name="Normal 95" xfId="1846"/>
    <cellStyle name="Normal 96" xfId="1847"/>
    <cellStyle name="Normal 97" xfId="1848"/>
    <cellStyle name="Normal 98" xfId="1849"/>
    <cellStyle name="Normal 99" xfId="1850"/>
    <cellStyle name="normální_List1" xfId="1851"/>
    <cellStyle name="Note 10" xfId="1852"/>
    <cellStyle name="Note 10 2" xfId="1853"/>
    <cellStyle name="Note 10 2 2" xfId="1854"/>
    <cellStyle name="Note 10 2 2 2" xfId="1855"/>
    <cellStyle name="Note 10 2 2_анекси - фирми со кредити(КРИС)" xfId="1856"/>
    <cellStyle name="Note 10 2_aneks pokazateli-dejnosti" xfId="1857"/>
    <cellStyle name="Note 10 3" xfId="1858"/>
    <cellStyle name="Note 10 3 2" xfId="1859"/>
    <cellStyle name="Note 10 3 2 2" xfId="1860"/>
    <cellStyle name="Note 10 3 2_анекси - фирми со кредити(КРИС)" xfId="1861"/>
    <cellStyle name="Note 10 3_aneks pokazateli-dejnosti" xfId="1862"/>
    <cellStyle name="Note 10 4" xfId="1863"/>
    <cellStyle name="Note 10 4 2" xfId="1864"/>
    <cellStyle name="Note 10 4_анекси - фирми со кредити(КРИС)" xfId="1865"/>
    <cellStyle name="Note 10_aneks pokazateli-dejnosti" xfId="1866"/>
    <cellStyle name="Note 11" xfId="1867"/>
    <cellStyle name="Note 11 2" xfId="1868"/>
    <cellStyle name="Note 11 2 2" xfId="1869"/>
    <cellStyle name="Note 11 2 2 2" xfId="1870"/>
    <cellStyle name="Note 11 2 2_анекси - фирми со кредити(КРИС)" xfId="1871"/>
    <cellStyle name="Note 11 2_aneks pokazateli-dejnosti" xfId="1872"/>
    <cellStyle name="Note 11 3" xfId="1873"/>
    <cellStyle name="Note 11 3 2" xfId="1874"/>
    <cellStyle name="Note 11 3 2 2" xfId="1875"/>
    <cellStyle name="Note 11 3 2_анекси - фирми со кредити(КРИС)" xfId="1876"/>
    <cellStyle name="Note 11 3_aneks pokazateli-dejnosti" xfId="1877"/>
    <cellStyle name="Note 11 4" xfId="1878"/>
    <cellStyle name="Note 11 4 2" xfId="1879"/>
    <cellStyle name="Note 11 4_анекси - фирми со кредити(КРИС)" xfId="1880"/>
    <cellStyle name="Note 11_aneks pokazateli-dejnosti" xfId="1881"/>
    <cellStyle name="Note 12" xfId="1882"/>
    <cellStyle name="Note 12 2" xfId="1883"/>
    <cellStyle name="Note 12 2 2" xfId="1884"/>
    <cellStyle name="Note 12 2 2 2" xfId="1885"/>
    <cellStyle name="Note 12 2 2_анекси - фирми со кредити(КРИС)" xfId="1886"/>
    <cellStyle name="Note 12 2_aneks pokazateli-dejnosti" xfId="1887"/>
    <cellStyle name="Note 12 3" xfId="1888"/>
    <cellStyle name="Note 12 3 2" xfId="1889"/>
    <cellStyle name="Note 12 3 2 2" xfId="1890"/>
    <cellStyle name="Note 12 3 2_анекси - фирми со кредити(КРИС)" xfId="1891"/>
    <cellStyle name="Note 12 3_aneks pokazateli-dejnosti" xfId="1892"/>
    <cellStyle name="Note 12 4" xfId="1893"/>
    <cellStyle name="Note 12 4 2" xfId="1894"/>
    <cellStyle name="Note 12 4_анекси - фирми со кредити(КРИС)" xfId="1895"/>
    <cellStyle name="Note 12_aneks pokazateli-dejnosti" xfId="1896"/>
    <cellStyle name="Note 13" xfId="1897"/>
    <cellStyle name="Note 13 2" xfId="1898"/>
    <cellStyle name="Note 13 2 2" xfId="1899"/>
    <cellStyle name="Note 13 2 2 2" xfId="1900"/>
    <cellStyle name="Note 13 2 2_анекси - фирми со кредити(КРИС)" xfId="1901"/>
    <cellStyle name="Note 13 2_aneks pokazateli-dejnosti" xfId="1902"/>
    <cellStyle name="Note 13 3" xfId="1903"/>
    <cellStyle name="Note 13 3 2" xfId="1904"/>
    <cellStyle name="Note 13 3 2 2" xfId="1905"/>
    <cellStyle name="Note 13 3 2_анекси - фирми со кредити(КРИС)" xfId="1906"/>
    <cellStyle name="Note 13 3_aneks pokazateli-dejnosti" xfId="1907"/>
    <cellStyle name="Note 13 4" xfId="1908"/>
    <cellStyle name="Note 13 4 2" xfId="1909"/>
    <cellStyle name="Note 13 4_анекси - фирми со кредити(КРИС)" xfId="1910"/>
    <cellStyle name="Note 13_aneks pokazateli-dejnosti" xfId="1911"/>
    <cellStyle name="Note 14" xfId="1912"/>
    <cellStyle name="Note 14 2" xfId="1913"/>
    <cellStyle name="Note 14 2 2" xfId="1914"/>
    <cellStyle name="Note 14 2 2 2" xfId="1915"/>
    <cellStyle name="Note 14 2 2_анекси - фирми со кредити(КРИС)" xfId="1916"/>
    <cellStyle name="Note 14 2_aneks pokazateli-dejnosti" xfId="1917"/>
    <cellStyle name="Note 14 3" xfId="1918"/>
    <cellStyle name="Note 14 3 2" xfId="1919"/>
    <cellStyle name="Note 14 3 2 2" xfId="1920"/>
    <cellStyle name="Note 14 3 2_анекси - фирми со кредити(КРИС)" xfId="1921"/>
    <cellStyle name="Note 14 3_aneks pokazateli-dejnosti" xfId="1922"/>
    <cellStyle name="Note 14 4" xfId="1923"/>
    <cellStyle name="Note 14 4 2" xfId="1924"/>
    <cellStyle name="Note 14 4_анекси - фирми со кредити(КРИС)" xfId="1925"/>
    <cellStyle name="Note 14_aneks pokazateli-dejnosti" xfId="1926"/>
    <cellStyle name="Note 2" xfId="1927"/>
    <cellStyle name="Note 2 2" xfId="1928"/>
    <cellStyle name="Note 2 2 2" xfId="1929"/>
    <cellStyle name="Note 2 2 2 2" xfId="1930"/>
    <cellStyle name="Note 2 2 2 2 2" xfId="1931"/>
    <cellStyle name="Note 2 2 2 2_анекси - фирми со кредити(КРИС)" xfId="1932"/>
    <cellStyle name="Note 2 2 2_aneks pokazateli-dejnosti" xfId="1933"/>
    <cellStyle name="Note 2 2 3" xfId="1934"/>
    <cellStyle name="Note 2 2 3 2" xfId="1935"/>
    <cellStyle name="Note 2 2 3 2 2" xfId="1936"/>
    <cellStyle name="Note 2 2 3 2_анекси - фирми со кредити(КРИС)" xfId="1937"/>
    <cellStyle name="Note 2 2 3_aneks pokazateli-dejnosti" xfId="1938"/>
    <cellStyle name="Note 2 2 4" xfId="1939"/>
    <cellStyle name="Note 2 2 4 2" xfId="1940"/>
    <cellStyle name="Note 2 2 4_анекси - фирми со кредити(КРИС)" xfId="1941"/>
    <cellStyle name="Note 2 2_aneks pokazateli-dejnosti" xfId="1942"/>
    <cellStyle name="Note 2 3" xfId="1943"/>
    <cellStyle name="Note 2 3 2" xfId="1944"/>
    <cellStyle name="Note 2 3 2 2" xfId="1945"/>
    <cellStyle name="Note 2 3 2 2 2" xfId="1946"/>
    <cellStyle name="Note 2 3 2 2_анекси - фирми со кредити(КРИС)" xfId="1947"/>
    <cellStyle name="Note 2 3 2_aneks pokazateli-dejnosti" xfId="1948"/>
    <cellStyle name="Note 2 3 3" xfId="1949"/>
    <cellStyle name="Note 2 3 3 2" xfId="1950"/>
    <cellStyle name="Note 2 3 3 2 2" xfId="1951"/>
    <cellStyle name="Note 2 3 3 2_анекси - фирми со кредити(КРИС)" xfId="1952"/>
    <cellStyle name="Note 2 3 3_aneks pokazateli-dejnosti" xfId="1953"/>
    <cellStyle name="Note 2 3 4" xfId="1954"/>
    <cellStyle name="Note 2 3 4 2" xfId="1955"/>
    <cellStyle name="Note 2 3 4_анекси - фирми со кредити(КРИС)" xfId="1956"/>
    <cellStyle name="Note 2 3_aneks pokazateli-dejnosti" xfId="1957"/>
    <cellStyle name="Note 2 4" xfId="1958"/>
    <cellStyle name="Note 2 4 2" xfId="1959"/>
    <cellStyle name="Note 2 4 2 2" xfId="1960"/>
    <cellStyle name="Note 2 4 2_анекси - фирми со кредити(КРИС)" xfId="1961"/>
    <cellStyle name="Note 2 4_aneks pokazateli-dejnosti" xfId="1962"/>
    <cellStyle name="Note 2 5" xfId="1963"/>
    <cellStyle name="Note 2 5 2" xfId="1964"/>
    <cellStyle name="Note 2 5 2 2" xfId="1965"/>
    <cellStyle name="Note 2 5 2_анекси - фирми со кредити(КРИС)" xfId="1966"/>
    <cellStyle name="Note 2 5_aneks pokazateli-dejnosti" xfId="1967"/>
    <cellStyle name="Note 2 6" xfId="1968"/>
    <cellStyle name="Note 2 6 2" xfId="1969"/>
    <cellStyle name="Note 2 6_анекси - фирми со кредити(КРИС)" xfId="1970"/>
    <cellStyle name="Note 2 7" xfId="1971"/>
    <cellStyle name="Note 2 7 2" xfId="1972"/>
    <cellStyle name="Note 2 7_анекси - фирми со кредити(КРИС)" xfId="1973"/>
    <cellStyle name="Note 2_aneks pokazateli-dejnosti" xfId="1974"/>
    <cellStyle name="Note 3" xfId="1975"/>
    <cellStyle name="Note 3 2" xfId="1976"/>
    <cellStyle name="Note 3 2 2" xfId="1977"/>
    <cellStyle name="Note 3 2 2 2" xfId="1978"/>
    <cellStyle name="Note 3 2 2_анекси - фирми со кредити(КРИС)" xfId="1979"/>
    <cellStyle name="Note 3 2_aneks pokazateli-dejnosti" xfId="1980"/>
    <cellStyle name="Note 3 3" xfId="1981"/>
    <cellStyle name="Note 3 3 2" xfId="1982"/>
    <cellStyle name="Note 3 3 2 2" xfId="1983"/>
    <cellStyle name="Note 3 3 2_анекси - фирми со кредити(КРИС)" xfId="1984"/>
    <cellStyle name="Note 3 3_aneks pokazateli-dejnosti" xfId="1985"/>
    <cellStyle name="Note 3 4" xfId="1986"/>
    <cellStyle name="Note 3 4 2" xfId="1987"/>
    <cellStyle name="Note 3 4_анекси - фирми со кредити(КРИС)" xfId="1988"/>
    <cellStyle name="Note 3_aneks pokazateli-dejnosti" xfId="1989"/>
    <cellStyle name="Note 4" xfId="1990"/>
    <cellStyle name="Note 4 2" xfId="1991"/>
    <cellStyle name="Note 4 2 2" xfId="1992"/>
    <cellStyle name="Note 4 2 2 2" xfId="1993"/>
    <cellStyle name="Note 4 2 2_анекси - фирми со кредити(КРИС)" xfId="1994"/>
    <cellStyle name="Note 4 2_aneks pokazateli-dejnosti" xfId="1995"/>
    <cellStyle name="Note 4 3" xfId="1996"/>
    <cellStyle name="Note 4 3 2" xfId="1997"/>
    <cellStyle name="Note 4 3 2 2" xfId="1998"/>
    <cellStyle name="Note 4 3 2_анекси - фирми со кредити(КРИС)" xfId="1999"/>
    <cellStyle name="Note 4 3_aneks pokazateli-dejnosti" xfId="2000"/>
    <cellStyle name="Note 4 4" xfId="2001"/>
    <cellStyle name="Note 4 4 2" xfId="2002"/>
    <cellStyle name="Note 4 4_анекси - фирми со кредити(КРИС)" xfId="2003"/>
    <cellStyle name="Note 4_aneks pokazateli-dejnosti" xfId="2004"/>
    <cellStyle name="Note 5" xfId="2005"/>
    <cellStyle name="Note 5 2" xfId="2006"/>
    <cellStyle name="Note 5 2 2" xfId="2007"/>
    <cellStyle name="Note 5 2 2 2" xfId="2008"/>
    <cellStyle name="Note 5 2 2_анекси - фирми со кредити(КРИС)" xfId="2009"/>
    <cellStyle name="Note 5 2_aneks pokazateli-dejnosti" xfId="2010"/>
    <cellStyle name="Note 5 3" xfId="2011"/>
    <cellStyle name="Note 5 3 2" xfId="2012"/>
    <cellStyle name="Note 5 3 2 2" xfId="2013"/>
    <cellStyle name="Note 5 3 2_анекси - фирми со кредити(КРИС)" xfId="2014"/>
    <cellStyle name="Note 5 3_aneks pokazateli-dejnosti" xfId="2015"/>
    <cellStyle name="Note 5 4" xfId="2016"/>
    <cellStyle name="Note 5 4 2" xfId="2017"/>
    <cellStyle name="Note 5 4_анекси - фирми со кредити(КРИС)" xfId="2018"/>
    <cellStyle name="Note 5_aneks pokazateli-dejnosti" xfId="2019"/>
    <cellStyle name="Note 6" xfId="2020"/>
    <cellStyle name="Note 6 2" xfId="2021"/>
    <cellStyle name="Note 6 2 2" xfId="2022"/>
    <cellStyle name="Note 6 2 2 2" xfId="2023"/>
    <cellStyle name="Note 6 2 2_анекси - фирми со кредити(КРИС)" xfId="2024"/>
    <cellStyle name="Note 6 2_aneks pokazateli-dejnosti" xfId="2025"/>
    <cellStyle name="Note 6 3" xfId="2026"/>
    <cellStyle name="Note 6 3 2" xfId="2027"/>
    <cellStyle name="Note 6 3 2 2" xfId="2028"/>
    <cellStyle name="Note 6 3 2_анекси - фирми со кредити(КРИС)" xfId="2029"/>
    <cellStyle name="Note 6 3_aneks pokazateli-dejnosti" xfId="2030"/>
    <cellStyle name="Note 6 4" xfId="2031"/>
    <cellStyle name="Note 6 4 2" xfId="2032"/>
    <cellStyle name="Note 6 4_анекси - фирми со кредити(КРИС)" xfId="2033"/>
    <cellStyle name="Note 6_aneks pokazateli-dejnosti" xfId="2034"/>
    <cellStyle name="Note 7" xfId="2035"/>
    <cellStyle name="Note 7 2" xfId="2036"/>
    <cellStyle name="Note 7 2 2" xfId="2037"/>
    <cellStyle name="Note 7 2 2 2" xfId="2038"/>
    <cellStyle name="Note 7 2 2_анекси - фирми со кредити(КРИС)" xfId="2039"/>
    <cellStyle name="Note 7 2_aneks pokazateli-dejnosti" xfId="2040"/>
    <cellStyle name="Note 7 3" xfId="2041"/>
    <cellStyle name="Note 7 3 2" xfId="2042"/>
    <cellStyle name="Note 7 3 2 2" xfId="2043"/>
    <cellStyle name="Note 7 3 2_анекси - фирми со кредити(КРИС)" xfId="2044"/>
    <cellStyle name="Note 7 3_aneks pokazateli-dejnosti" xfId="2045"/>
    <cellStyle name="Note 7 4" xfId="2046"/>
    <cellStyle name="Note 7 4 2" xfId="2047"/>
    <cellStyle name="Note 7 4_анекси - фирми со кредити(КРИС)" xfId="2048"/>
    <cellStyle name="Note 7_aneks pokazateli-dejnosti" xfId="2049"/>
    <cellStyle name="Note 8" xfId="2050"/>
    <cellStyle name="Note 8 2" xfId="2051"/>
    <cellStyle name="Note 8 2 2" xfId="2052"/>
    <cellStyle name="Note 8 2 2 2" xfId="2053"/>
    <cellStyle name="Note 8 2 2_анекси - фирми со кредити(КРИС)" xfId="2054"/>
    <cellStyle name="Note 8 2_aneks pokazateli-dejnosti" xfId="2055"/>
    <cellStyle name="Note 8 3" xfId="2056"/>
    <cellStyle name="Note 8 3 2" xfId="2057"/>
    <cellStyle name="Note 8 3 2 2" xfId="2058"/>
    <cellStyle name="Note 8 3 2_анекси - фирми со кредити(КРИС)" xfId="2059"/>
    <cellStyle name="Note 8 3_aneks pokazateli-dejnosti" xfId="2060"/>
    <cellStyle name="Note 8 4" xfId="2061"/>
    <cellStyle name="Note 8 4 2" xfId="2062"/>
    <cellStyle name="Note 8 4_анекси - фирми со кредити(КРИС)" xfId="2063"/>
    <cellStyle name="Note 8_aneks pokazateli-dejnosti" xfId="2064"/>
    <cellStyle name="Note 9" xfId="2065"/>
    <cellStyle name="Note 9 2" xfId="2066"/>
    <cellStyle name="Note 9 2 2" xfId="2067"/>
    <cellStyle name="Note 9 2 2 2" xfId="2068"/>
    <cellStyle name="Note 9 2 2_анекси - фирми со кредити(КРИС)" xfId="2069"/>
    <cellStyle name="Note 9 2_aneks pokazateli-dejnosti" xfId="2070"/>
    <cellStyle name="Note 9 3" xfId="2071"/>
    <cellStyle name="Note 9 3 2" xfId="2072"/>
    <cellStyle name="Note 9 3 2 2" xfId="2073"/>
    <cellStyle name="Note 9 3 2_анекси - фирми со кредити(КРИС)" xfId="2074"/>
    <cellStyle name="Note 9 3_aneks pokazateli-dejnosti" xfId="2075"/>
    <cellStyle name="Note 9 4" xfId="2076"/>
    <cellStyle name="Note 9 4 2" xfId="2077"/>
    <cellStyle name="Note 9 4_анекси - фирми со кредити(КРИС)" xfId="2078"/>
    <cellStyle name="Note 9_aneks pokazateli-dejnosti" xfId="2079"/>
    <cellStyle name="Output 10" xfId="2080"/>
    <cellStyle name="Output 10 2" xfId="2081"/>
    <cellStyle name="Output 10 2 2" xfId="2082"/>
    <cellStyle name="Output 10 2 2 2" xfId="2083"/>
    <cellStyle name="Output 10 2 2_анекси - фирми со кредити(КРИС)" xfId="2084"/>
    <cellStyle name="Output 10 2_aneks pokazateli-dejnosti" xfId="2085"/>
    <cellStyle name="Output 10 3" xfId="2086"/>
    <cellStyle name="Output 10 3 2" xfId="2087"/>
    <cellStyle name="Output 10 3_анекси - фирми со кредити(КРИС)" xfId="2088"/>
    <cellStyle name="Output 10_aneks pokazateli-dejnosti" xfId="2089"/>
    <cellStyle name="Output 11" xfId="2090"/>
    <cellStyle name="Output 11 2" xfId="2091"/>
    <cellStyle name="Output 11 2 2" xfId="2092"/>
    <cellStyle name="Output 11 2 2 2" xfId="2093"/>
    <cellStyle name="Output 11 2 2_анекси - фирми со кредити(КРИС)" xfId="2094"/>
    <cellStyle name="Output 11 2_aneks pokazateli-dejnosti" xfId="2095"/>
    <cellStyle name="Output 11 3" xfId="2096"/>
    <cellStyle name="Output 11 3 2" xfId="2097"/>
    <cellStyle name="Output 11 3_анекси - фирми со кредити(КРИС)" xfId="2098"/>
    <cellStyle name="Output 11_aneks pokazateli-dejnosti" xfId="2099"/>
    <cellStyle name="Output 12" xfId="2100"/>
    <cellStyle name="Output 12 2" xfId="2101"/>
    <cellStyle name="Output 12 2 2" xfId="2102"/>
    <cellStyle name="Output 12 2 2 2" xfId="2103"/>
    <cellStyle name="Output 12 2 2_анекси - фирми со кредити(КРИС)" xfId="2104"/>
    <cellStyle name="Output 12 2_aneks pokazateli-dejnosti" xfId="2105"/>
    <cellStyle name="Output 12 3" xfId="2106"/>
    <cellStyle name="Output 12 3 2" xfId="2107"/>
    <cellStyle name="Output 12 3_анекси - фирми со кредити(КРИС)" xfId="2108"/>
    <cellStyle name="Output 12_aneks pokazateli-dejnosti" xfId="2109"/>
    <cellStyle name="Output 13" xfId="2110"/>
    <cellStyle name="Output 13 2" xfId="2111"/>
    <cellStyle name="Output 13 2 2" xfId="2112"/>
    <cellStyle name="Output 13 2 2 2" xfId="2113"/>
    <cellStyle name="Output 13 2 2_анекси - фирми со кредити(КРИС)" xfId="2114"/>
    <cellStyle name="Output 13 2_aneks pokazateli-dejnosti" xfId="2115"/>
    <cellStyle name="Output 13 3" xfId="2116"/>
    <cellStyle name="Output 13 3 2" xfId="2117"/>
    <cellStyle name="Output 13 3_анекси - фирми со кредити(КРИС)" xfId="2118"/>
    <cellStyle name="Output 13_aneks pokazateli-dejnosti" xfId="2119"/>
    <cellStyle name="Output 14" xfId="2120"/>
    <cellStyle name="Output 14 2" xfId="2121"/>
    <cellStyle name="Output 14 2 2" xfId="2122"/>
    <cellStyle name="Output 14 2 2 2" xfId="2123"/>
    <cellStyle name="Output 14 2 2_анекси - фирми со кредити(КРИС)" xfId="2124"/>
    <cellStyle name="Output 14 2_aneks pokazateli-dejnosti" xfId="2125"/>
    <cellStyle name="Output 14 3" xfId="2126"/>
    <cellStyle name="Output 14 3 2" xfId="2127"/>
    <cellStyle name="Output 14 3_анекси - фирми со кредити(КРИС)" xfId="2128"/>
    <cellStyle name="Output 14_aneks pokazateli-dejnosti" xfId="2129"/>
    <cellStyle name="Output 2" xfId="2130"/>
    <cellStyle name="Output 2 2" xfId="2131"/>
    <cellStyle name="Output 2 2 2" xfId="2132"/>
    <cellStyle name="Output 2 2 2 2" xfId="2133"/>
    <cellStyle name="Output 2 2 2 2 2" xfId="2134"/>
    <cellStyle name="Output 2 2 2 2_анекси - фирми со кредити(КРИС)" xfId="2135"/>
    <cellStyle name="Output 2 2 2_aneks pokazateli-dejnosti" xfId="2136"/>
    <cellStyle name="Output 2 2 3" xfId="2137"/>
    <cellStyle name="Output 2 2 3 2" xfId="2138"/>
    <cellStyle name="Output 2 2 3_анекси - фирми со кредити(КРИС)" xfId="2139"/>
    <cellStyle name="Output 2 2_aneks pokazateli-dejnosti" xfId="2140"/>
    <cellStyle name="Output 2 3" xfId="2141"/>
    <cellStyle name="Output 2 3 2" xfId="2142"/>
    <cellStyle name="Output 2 3 2 2" xfId="2143"/>
    <cellStyle name="Output 2 3 2 2 2" xfId="2144"/>
    <cellStyle name="Output 2 3 2 2_анекси - фирми со кредити(КРИС)" xfId="2145"/>
    <cellStyle name="Output 2 3 2_aneks pokazateli-dejnosti" xfId="2146"/>
    <cellStyle name="Output 2 3 3" xfId="2147"/>
    <cellStyle name="Output 2 3 3 2" xfId="2148"/>
    <cellStyle name="Output 2 3 3_анекси - фирми со кредити(КРИС)" xfId="2149"/>
    <cellStyle name="Output 2 3_aneks pokazateli-dejnosti" xfId="2150"/>
    <cellStyle name="Output 2 4" xfId="2151"/>
    <cellStyle name="Output 2 4 2" xfId="2152"/>
    <cellStyle name="Output 2 4 2 2" xfId="2153"/>
    <cellStyle name="Output 2 4 2_анекси - фирми со кредити(КРИС)" xfId="2154"/>
    <cellStyle name="Output 2 4_aneks pokazateli-dejnosti" xfId="2155"/>
    <cellStyle name="Output 2 5" xfId="2156"/>
    <cellStyle name="Output 2 5 2" xfId="2157"/>
    <cellStyle name="Output 2 5 2 2" xfId="2158"/>
    <cellStyle name="Output 2 5 2_анекси - фирми со кредити(КРИС)" xfId="2159"/>
    <cellStyle name="Output 2 5_aneks pokazateli-dejnosti" xfId="2160"/>
    <cellStyle name="Output 2 6" xfId="2161"/>
    <cellStyle name="Output 2 6 2" xfId="2162"/>
    <cellStyle name="Output 2 6_анекси - фирми со кредити(КРИС)" xfId="2163"/>
    <cellStyle name="Output 2 7" xfId="2164"/>
    <cellStyle name="Output 2 7 2" xfId="2165"/>
    <cellStyle name="Output 2 7_анекси - фирми со кредити(КРИС)" xfId="2166"/>
    <cellStyle name="Output 2_aneks pokazateli-dejnosti" xfId="2167"/>
    <cellStyle name="Output 3" xfId="2168"/>
    <cellStyle name="Output 3 2" xfId="2169"/>
    <cellStyle name="Output 3 2 2" xfId="2170"/>
    <cellStyle name="Output 3 2 2 2" xfId="2171"/>
    <cellStyle name="Output 3 2 2_анекси - фирми со кредити(КРИС)" xfId="2172"/>
    <cellStyle name="Output 3 2_aneks pokazateli-dejnosti" xfId="2173"/>
    <cellStyle name="Output 3 3" xfId="2174"/>
    <cellStyle name="Output 3 3 2" xfId="2175"/>
    <cellStyle name="Output 3 3_анекси - фирми со кредити(КРИС)" xfId="2176"/>
    <cellStyle name="Output 3_aneks pokazateli-dejnosti" xfId="2177"/>
    <cellStyle name="Output 4" xfId="2178"/>
    <cellStyle name="Output 4 2" xfId="2179"/>
    <cellStyle name="Output 4 2 2" xfId="2180"/>
    <cellStyle name="Output 4 2 2 2" xfId="2181"/>
    <cellStyle name="Output 4 2 2_анекси - фирми со кредити(КРИС)" xfId="2182"/>
    <cellStyle name="Output 4 2_aneks pokazateli-dejnosti" xfId="2183"/>
    <cellStyle name="Output 4 3" xfId="2184"/>
    <cellStyle name="Output 4 3 2" xfId="2185"/>
    <cellStyle name="Output 4 3_анекси - фирми со кредити(КРИС)" xfId="2186"/>
    <cellStyle name="Output 4_aneks pokazateli-dejnosti" xfId="2187"/>
    <cellStyle name="Output 5" xfId="2188"/>
    <cellStyle name="Output 5 2" xfId="2189"/>
    <cellStyle name="Output 5 2 2" xfId="2190"/>
    <cellStyle name="Output 5 2 2 2" xfId="2191"/>
    <cellStyle name="Output 5 2 2_анекси - фирми со кредити(КРИС)" xfId="2192"/>
    <cellStyle name="Output 5 2_aneks pokazateli-dejnosti" xfId="2193"/>
    <cellStyle name="Output 5 3" xfId="2194"/>
    <cellStyle name="Output 5 3 2" xfId="2195"/>
    <cellStyle name="Output 5 3_анекси - фирми со кредити(КРИС)" xfId="2196"/>
    <cellStyle name="Output 5_aneks pokazateli-dejnosti" xfId="2197"/>
    <cellStyle name="Output 6" xfId="2198"/>
    <cellStyle name="Output 6 2" xfId="2199"/>
    <cellStyle name="Output 6 2 2" xfId="2200"/>
    <cellStyle name="Output 6 2 2 2" xfId="2201"/>
    <cellStyle name="Output 6 2 2_анекси - фирми со кредити(КРИС)" xfId="2202"/>
    <cellStyle name="Output 6 2_aneks pokazateli-dejnosti" xfId="2203"/>
    <cellStyle name="Output 6 3" xfId="2204"/>
    <cellStyle name="Output 6 3 2" xfId="2205"/>
    <cellStyle name="Output 6 3_анекси - фирми со кредити(КРИС)" xfId="2206"/>
    <cellStyle name="Output 6_aneks pokazateli-dejnosti" xfId="2207"/>
    <cellStyle name="Output 7" xfId="2208"/>
    <cellStyle name="Output 7 2" xfId="2209"/>
    <cellStyle name="Output 7 2 2" xfId="2210"/>
    <cellStyle name="Output 7 2 2 2" xfId="2211"/>
    <cellStyle name="Output 7 2 2_анекси - фирми со кредити(КРИС)" xfId="2212"/>
    <cellStyle name="Output 7 2_aneks pokazateli-dejnosti" xfId="2213"/>
    <cellStyle name="Output 7 3" xfId="2214"/>
    <cellStyle name="Output 7 3 2" xfId="2215"/>
    <cellStyle name="Output 7 3_анекси - фирми со кредити(КРИС)" xfId="2216"/>
    <cellStyle name="Output 7_aneks pokazateli-dejnosti" xfId="2217"/>
    <cellStyle name="Output 8" xfId="2218"/>
    <cellStyle name="Output 8 2" xfId="2219"/>
    <cellStyle name="Output 8 2 2" xfId="2220"/>
    <cellStyle name="Output 8 2 2 2" xfId="2221"/>
    <cellStyle name="Output 8 2 2_анекси - фирми со кредити(КРИС)" xfId="2222"/>
    <cellStyle name="Output 8 2_aneks pokazateli-dejnosti" xfId="2223"/>
    <cellStyle name="Output 8 3" xfId="2224"/>
    <cellStyle name="Output 8 3 2" xfId="2225"/>
    <cellStyle name="Output 8 3_анекси - фирми со кредити(КРИС)" xfId="2226"/>
    <cellStyle name="Output 8_aneks pokazateli-dejnosti" xfId="2227"/>
    <cellStyle name="Output 9" xfId="2228"/>
    <cellStyle name="Output 9 2" xfId="2229"/>
    <cellStyle name="Output 9 2 2" xfId="2230"/>
    <cellStyle name="Output 9 2 2 2" xfId="2231"/>
    <cellStyle name="Output 9 2 2_анекси - фирми со кредити(КРИС)" xfId="2232"/>
    <cellStyle name="Output 9 2_aneks pokazateli-dejnosti" xfId="2233"/>
    <cellStyle name="Output 9 3" xfId="2234"/>
    <cellStyle name="Output 9 3 2" xfId="2235"/>
    <cellStyle name="Output 9 3_анекси - фирми со кредити(КРИС)" xfId="2236"/>
    <cellStyle name="Output 9_aneks pokazateli-dejnosti" xfId="2237"/>
    <cellStyle name="Percent" xfId="2511" builtinId="5"/>
    <cellStyle name="Percent 10" xfId="4"/>
    <cellStyle name="Percent 10 2" xfId="2238"/>
    <cellStyle name="Percent 10 3" xfId="2239"/>
    <cellStyle name="Percent 11" xfId="2240"/>
    <cellStyle name="Percent 12" xfId="2241"/>
    <cellStyle name="Percent 12 2" xfId="2242"/>
    <cellStyle name="Percent 13" xfId="2243"/>
    <cellStyle name="Percent 13 2" xfId="2244"/>
    <cellStyle name="Percent 14" xfId="2245"/>
    <cellStyle name="Percent 15" xfId="2246"/>
    <cellStyle name="Percent 16" xfId="2247"/>
    <cellStyle name="Percent 17" xfId="22"/>
    <cellStyle name="Percent 17 2" xfId="2506"/>
    <cellStyle name="Percent 2" xfId="3"/>
    <cellStyle name="Percent 2 10" xfId="2515"/>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3" xfId="2254"/>
    <cellStyle name="Percent 2 6 4" xfId="2255"/>
    <cellStyle name="Percent 2 7" xfId="2256"/>
    <cellStyle name="Percent 2 7 2" xfId="2257"/>
    <cellStyle name="Percent 2 7 2 2" xfId="2258"/>
    <cellStyle name="Percent 2 7 2 2 2" xfId="2259"/>
    <cellStyle name="Percent 2 7 2 2 2 2" xfId="2260"/>
    <cellStyle name="Percent 2 7 2 2 3" xfId="2261"/>
    <cellStyle name="Percent 2 7 2 3" xfId="2262"/>
    <cellStyle name="Percent 2 7 2 3 2" xfId="2263"/>
    <cellStyle name="Percent 2 7 2 4" xfId="2264"/>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4" xfId="2285"/>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2" xfId="2321"/>
    <cellStyle name="Total 10 2 2" xfId="2322"/>
    <cellStyle name="Total 10 2 2 2" xfId="2323"/>
    <cellStyle name="Total 10 2 2_анекси - фирми со кредити(КРИС)" xfId="2324"/>
    <cellStyle name="Total 10 2_aneks pokazateli-dejnosti" xfId="2325"/>
    <cellStyle name="Total 10 3" xfId="2326"/>
    <cellStyle name="Total 10 3 2" xfId="2327"/>
    <cellStyle name="Total 10 3_анекси - фирми со кредити(КРИС)" xfId="2328"/>
    <cellStyle name="Total 10_aneks pokazateli-dejnosti" xfId="2329"/>
    <cellStyle name="Total 11" xfId="2330"/>
    <cellStyle name="Total 11 2" xfId="2331"/>
    <cellStyle name="Total 11 2 2" xfId="2332"/>
    <cellStyle name="Total 11 2 2 2" xfId="2333"/>
    <cellStyle name="Total 11 2 2_анекси - фирми со кредити(КРИС)" xfId="2334"/>
    <cellStyle name="Total 11 2_aneks pokazateli-dejnosti" xfId="2335"/>
    <cellStyle name="Total 11 3" xfId="2336"/>
    <cellStyle name="Total 11 3 2" xfId="2337"/>
    <cellStyle name="Total 11 3_анекси - фирми со кредити(КРИС)" xfId="2338"/>
    <cellStyle name="Total 11_aneks pokazateli-dejnosti" xfId="2339"/>
    <cellStyle name="Total 12" xfId="2340"/>
    <cellStyle name="Total 12 2" xfId="2341"/>
    <cellStyle name="Total 12 2 2" xfId="2342"/>
    <cellStyle name="Total 12 2 2 2" xfId="2343"/>
    <cellStyle name="Total 12 2 2_анекси - фирми со кредити(КРИС)" xfId="2344"/>
    <cellStyle name="Total 12 2_aneks pokazateli-dejnosti" xfId="2345"/>
    <cellStyle name="Total 12 3" xfId="2346"/>
    <cellStyle name="Total 12 3 2" xfId="2347"/>
    <cellStyle name="Total 12 3_анекси - фирми со кредити(КРИС)" xfId="2348"/>
    <cellStyle name="Total 12_aneks pokazateli-dejnosti" xfId="2349"/>
    <cellStyle name="Total 13" xfId="2350"/>
    <cellStyle name="Total 13 2" xfId="2351"/>
    <cellStyle name="Total 13 2 2" xfId="2352"/>
    <cellStyle name="Total 13 2 2 2" xfId="2353"/>
    <cellStyle name="Total 13 2 2_анекси - фирми со кредити(КРИС)" xfId="2354"/>
    <cellStyle name="Total 13 2_aneks pokazateli-dejnosti" xfId="2355"/>
    <cellStyle name="Total 13 3" xfId="2356"/>
    <cellStyle name="Total 13 3 2" xfId="2357"/>
    <cellStyle name="Total 13 3_анекси - фирми со кредити(КРИС)" xfId="2358"/>
    <cellStyle name="Total 13_aneks pokazateli-dejnosti" xfId="2359"/>
    <cellStyle name="Total 14" xfId="2360"/>
    <cellStyle name="Total 14 2" xfId="2361"/>
    <cellStyle name="Total 14 2 2" xfId="2362"/>
    <cellStyle name="Total 14 2 2 2" xfId="2363"/>
    <cellStyle name="Total 14 2 2_анекси - фирми со кредити(КРИС)" xfId="2364"/>
    <cellStyle name="Total 14 2_aneks pokazateli-dejnosti" xfId="2365"/>
    <cellStyle name="Total 14 3" xfId="2366"/>
    <cellStyle name="Total 14 3 2" xfId="2367"/>
    <cellStyle name="Total 14 3_анекси - фирми со кредити(КРИС)" xfId="2368"/>
    <cellStyle name="Total 14_aneks pokazateli-dejnosti" xfId="2369"/>
    <cellStyle name="Total 2" xfId="2370"/>
    <cellStyle name="Total 2 2" xfId="2371"/>
    <cellStyle name="Total 2 2 2" xfId="2372"/>
    <cellStyle name="Total 2 2 2 2" xfId="2373"/>
    <cellStyle name="Total 2 2 2 2 2" xfId="2374"/>
    <cellStyle name="Total 2 2 2 2_анекси - фирми со кредити(КРИС)" xfId="2375"/>
    <cellStyle name="Total 2 2 2_aneks pokazateli-dejnosti" xfId="2376"/>
    <cellStyle name="Total 2 2 3" xfId="2377"/>
    <cellStyle name="Total 2 2 3 2" xfId="2378"/>
    <cellStyle name="Total 2 2 3_анекси - фирми со кредити(КРИС)" xfId="2379"/>
    <cellStyle name="Total 2 2_aneks pokazateli-dejnosti" xfId="2380"/>
    <cellStyle name="Total 2 3" xfId="2381"/>
    <cellStyle name="Total 2 3 2" xfId="2382"/>
    <cellStyle name="Total 2 3 2 2" xfId="2383"/>
    <cellStyle name="Total 2 3 2 2 2" xfId="2384"/>
    <cellStyle name="Total 2 3 2 2_анекси - фирми со кредити(КРИС)" xfId="2385"/>
    <cellStyle name="Total 2 3 2_aneks pokazateli-dejnosti" xfId="2386"/>
    <cellStyle name="Total 2 3 3" xfId="2387"/>
    <cellStyle name="Total 2 3 3 2" xfId="2388"/>
    <cellStyle name="Total 2 3 3_анекси - фирми со кредити(КРИС)" xfId="2389"/>
    <cellStyle name="Total 2 3_aneks pokazateli-dejnosti" xfId="2390"/>
    <cellStyle name="Total 2 4" xfId="2391"/>
    <cellStyle name="Total 2 4 2" xfId="2392"/>
    <cellStyle name="Total 2 4 2 2" xfId="2393"/>
    <cellStyle name="Total 2 4 2_анекси - фирми со кредити(КРИС)" xfId="2394"/>
    <cellStyle name="Total 2 4_aneks pokazateli-dejnosti" xfId="2395"/>
    <cellStyle name="Total 2 5" xfId="2396"/>
    <cellStyle name="Total 2 5 2" xfId="2397"/>
    <cellStyle name="Total 2 5 2 2" xfId="2398"/>
    <cellStyle name="Total 2 5 2_анекси - фирми со кредити(КРИС)" xfId="2399"/>
    <cellStyle name="Total 2 5_aneks pokazateli-dejnosti" xfId="2400"/>
    <cellStyle name="Total 2 6" xfId="2401"/>
    <cellStyle name="Total 2 6 2" xfId="2402"/>
    <cellStyle name="Total 2 6_анекси - фирми со кредити(КРИС)" xfId="2403"/>
    <cellStyle name="Total 2 7" xfId="2404"/>
    <cellStyle name="Total 2 7 2" xfId="2405"/>
    <cellStyle name="Total 2 7_анекси - фирми со кредити(КРИС)" xfId="2406"/>
    <cellStyle name="Total 2_aneks pokazateli-dejnosti" xfId="2407"/>
    <cellStyle name="Total 3" xfId="2408"/>
    <cellStyle name="Total 3 2" xfId="2409"/>
    <cellStyle name="Total 3 2 2" xfId="2410"/>
    <cellStyle name="Total 3 2 2 2" xfId="2411"/>
    <cellStyle name="Total 3 2 2_анекси - фирми со кредити(КРИС)" xfId="2412"/>
    <cellStyle name="Total 3 2_aneks pokazateli-dejnosti" xfId="2413"/>
    <cellStyle name="Total 3 3" xfId="2414"/>
    <cellStyle name="Total 3 3 2" xfId="2415"/>
    <cellStyle name="Total 3 3_анекси - фирми со кредити(КРИС)" xfId="2416"/>
    <cellStyle name="Total 3_aneks pokazateli-dejnosti" xfId="2417"/>
    <cellStyle name="Total 4" xfId="2418"/>
    <cellStyle name="Total 4 2" xfId="2419"/>
    <cellStyle name="Total 4 2 2" xfId="2420"/>
    <cellStyle name="Total 4 2 2 2" xfId="2421"/>
    <cellStyle name="Total 4 2 2_анекси - фирми со кредити(КРИС)" xfId="2422"/>
    <cellStyle name="Total 4 2_aneks pokazateli-dejnosti" xfId="2423"/>
    <cellStyle name="Total 4 3" xfId="2424"/>
    <cellStyle name="Total 4 3 2" xfId="2425"/>
    <cellStyle name="Total 4 3_анекси - фирми со кредити(КРИС)" xfId="2426"/>
    <cellStyle name="Total 4_aneks pokazateli-dejnosti" xfId="2427"/>
    <cellStyle name="Total 5" xfId="2428"/>
    <cellStyle name="Total 5 2" xfId="2429"/>
    <cellStyle name="Total 5 2 2" xfId="2430"/>
    <cellStyle name="Total 5 2 2 2" xfId="2431"/>
    <cellStyle name="Total 5 2 2_анекси - фирми со кредити(КРИС)" xfId="2432"/>
    <cellStyle name="Total 5 2_aneks pokazateli-dejnosti" xfId="2433"/>
    <cellStyle name="Total 5 3" xfId="2434"/>
    <cellStyle name="Total 5 3 2" xfId="2435"/>
    <cellStyle name="Total 5 3_анекси - фирми со кредити(КРИС)" xfId="2436"/>
    <cellStyle name="Total 5_aneks pokazateli-dejnosti" xfId="2437"/>
    <cellStyle name="Total 6" xfId="2438"/>
    <cellStyle name="Total 6 2" xfId="2439"/>
    <cellStyle name="Total 6 2 2" xfId="2440"/>
    <cellStyle name="Total 6 2 2 2" xfId="2441"/>
    <cellStyle name="Total 6 2 2_анекси - фирми со кредити(КРИС)" xfId="2442"/>
    <cellStyle name="Total 6 2_aneks pokazateli-dejnosti" xfId="2443"/>
    <cellStyle name="Total 6 3" xfId="2444"/>
    <cellStyle name="Total 6 3 2" xfId="2445"/>
    <cellStyle name="Total 6 3_анекси - фирми со кредити(КРИС)" xfId="2446"/>
    <cellStyle name="Total 6_aneks pokazateli-dejnosti" xfId="2447"/>
    <cellStyle name="Total 7" xfId="2448"/>
    <cellStyle name="Total 7 2" xfId="2449"/>
    <cellStyle name="Total 7 2 2" xfId="2450"/>
    <cellStyle name="Total 7 2 2 2" xfId="2451"/>
    <cellStyle name="Total 7 2 2_анекси - фирми со кредити(КРИС)" xfId="2452"/>
    <cellStyle name="Total 7 2_aneks pokazateli-dejnosti" xfId="2453"/>
    <cellStyle name="Total 7 3" xfId="2454"/>
    <cellStyle name="Total 7 3 2" xfId="2455"/>
    <cellStyle name="Total 7 3_анекси - фирми со кредити(КРИС)" xfId="2456"/>
    <cellStyle name="Total 7_aneks pokazateli-dejnosti" xfId="2457"/>
    <cellStyle name="Total 8" xfId="2458"/>
    <cellStyle name="Total 8 2" xfId="2459"/>
    <cellStyle name="Total 8 2 2" xfId="2460"/>
    <cellStyle name="Total 8 2 2 2" xfId="2461"/>
    <cellStyle name="Total 8 2 2_анекси - фирми со кредити(КРИС)" xfId="2462"/>
    <cellStyle name="Total 8 2_aneks pokazateli-dejnosti" xfId="2463"/>
    <cellStyle name="Total 8 3" xfId="2464"/>
    <cellStyle name="Total 8 3 2" xfId="2465"/>
    <cellStyle name="Total 8 3_анекси - фирми со кредити(КРИС)" xfId="2466"/>
    <cellStyle name="Total 8_aneks pokazateli-dejnosti" xfId="2467"/>
    <cellStyle name="Total 9" xfId="2468"/>
    <cellStyle name="Total 9 2" xfId="2469"/>
    <cellStyle name="Total 9 2 2" xfId="2470"/>
    <cellStyle name="Total 9 2 2 2" xfId="2471"/>
    <cellStyle name="Total 9 2 2_анекси - фирми со кредити(КРИС)" xfId="2472"/>
    <cellStyle name="Total 9 2_aneks pokazateli-dejnosti" xfId="2473"/>
    <cellStyle name="Total 9 3" xfId="2474"/>
    <cellStyle name="Total 9 3 2" xfId="2475"/>
    <cellStyle name="Total 9 3_анекси - фирми со кредити(КРИС)" xfId="2476"/>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84" Type="http://schemas.openxmlformats.org/officeDocument/2006/relationships/externalLink" Target="externalLinks/externalLink58.xml"/><Relationship Id="rId89" Type="http://schemas.openxmlformats.org/officeDocument/2006/relationships/externalLink" Target="externalLinks/externalLink6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94" Type="http://schemas.openxmlformats.org/officeDocument/2006/relationships/externalLink" Target="externalLinks/externalLink68.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 val="Final Charts"/>
      <sheetName val="Macroframework-Ver.1"/>
      <sheetName val="prog-2003"/>
      <sheetName val="summary bop"/>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salda_10_06_ime"/>
      <sheetName val="er"/>
      <sheetName val="wb"/>
      <sheetName val="Montabs:ju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 val="BG SINA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 val="F1data"/>
      <sheetName val="F2data"/>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finreq-m02"/>
      <sheetName val="BoP-m02"/>
      <sheetName val="finproj"/>
      <sheetName val="M-Ttab"/>
      <sheetName val="BoP med-t"/>
      <sheetName val="gaps"/>
      <sheetName val="WEO"/>
      <sheetName val="SR_99"/>
      <sheetName val="BoPmonth99"/>
      <sheetName val="Chart1"/>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 val="WB"/>
      <sheetName val="BOP9703_stress"/>
      <sheetName val="Input-M"/>
      <sheetName val="Input-A"/>
      <sheetName val="Out to DSA"/>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CG Mon"/>
      <sheetName val="inflevel"/>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tabSelected="1" workbookViewId="0"/>
  </sheetViews>
  <sheetFormatPr defaultRowHeight="12.75"/>
  <sheetData>
    <row r="2" spans="2:19" ht="19.5">
      <c r="B2" s="753" t="s">
        <v>756</v>
      </c>
      <c r="C2" s="753"/>
      <c r="D2" s="753"/>
      <c r="E2" s="753"/>
      <c r="F2" s="753"/>
      <c r="G2" s="753"/>
      <c r="H2" s="753"/>
      <c r="I2" s="753"/>
      <c r="J2" s="753"/>
      <c r="K2" s="753"/>
      <c r="L2" s="753"/>
      <c r="M2" s="753"/>
      <c r="N2" s="753"/>
      <c r="O2" s="764"/>
      <c r="P2" s="764"/>
      <c r="Q2" s="764"/>
      <c r="R2" s="764"/>
      <c r="S2" s="764"/>
    </row>
    <row r="3" spans="2:19">
      <c r="B3" s="754"/>
      <c r="C3" s="754"/>
      <c r="D3" s="754"/>
      <c r="E3" s="754"/>
      <c r="F3" s="754"/>
      <c r="G3" s="754"/>
    </row>
    <row r="4" spans="2:19" ht="15.75">
      <c r="B4" s="765" t="s">
        <v>706</v>
      </c>
      <c r="C4" s="766"/>
      <c r="D4" s="766"/>
      <c r="E4" s="766"/>
      <c r="F4" s="766"/>
      <c r="G4" s="766"/>
      <c r="H4" s="767"/>
      <c r="I4" s="767"/>
      <c r="J4" s="767"/>
      <c r="K4" s="767"/>
      <c r="L4" s="767"/>
      <c r="M4" s="767"/>
      <c r="N4" s="767"/>
      <c r="O4" s="767"/>
      <c r="P4" s="767"/>
      <c r="Q4" s="767"/>
      <c r="R4" s="755"/>
      <c r="S4" s="755"/>
    </row>
    <row r="5" spans="2:19" ht="15.75">
      <c r="B5" s="765" t="s">
        <v>725</v>
      </c>
      <c r="C5" s="766"/>
      <c r="D5" s="766"/>
      <c r="E5" s="766"/>
      <c r="F5" s="766"/>
      <c r="G5" s="766"/>
      <c r="H5" s="767"/>
      <c r="I5" s="767"/>
      <c r="J5" s="767"/>
      <c r="K5" s="767"/>
      <c r="L5" s="767"/>
      <c r="M5" s="767"/>
      <c r="N5" s="767"/>
      <c r="O5" s="767"/>
      <c r="P5" s="767"/>
      <c r="Q5" s="767"/>
      <c r="R5" s="755"/>
      <c r="S5" s="755"/>
    </row>
    <row r="6" spans="2:19" ht="15.75">
      <c r="B6" s="765" t="s">
        <v>726</v>
      </c>
      <c r="C6" s="766"/>
      <c r="D6" s="766"/>
      <c r="E6" s="766"/>
      <c r="F6" s="766"/>
      <c r="G6" s="766"/>
      <c r="H6" s="767"/>
      <c r="I6" s="767"/>
      <c r="J6" s="767"/>
      <c r="K6" s="767"/>
      <c r="L6" s="767"/>
      <c r="M6" s="767"/>
      <c r="N6" s="767"/>
      <c r="O6" s="767"/>
      <c r="P6" s="767"/>
      <c r="Q6" s="767"/>
      <c r="R6" s="755"/>
      <c r="S6" s="755"/>
    </row>
    <row r="7" spans="2:19" ht="15.75">
      <c r="B7" s="765" t="s">
        <v>707</v>
      </c>
      <c r="C7" s="766"/>
      <c r="D7" s="766"/>
      <c r="E7" s="766"/>
      <c r="F7" s="766"/>
      <c r="G7" s="766"/>
      <c r="H7" s="767"/>
      <c r="I7" s="767"/>
      <c r="J7" s="767"/>
      <c r="K7" s="767"/>
      <c r="L7" s="767"/>
      <c r="M7" s="767"/>
      <c r="N7" s="767"/>
      <c r="O7" s="767"/>
      <c r="P7" s="767"/>
      <c r="Q7" s="767"/>
      <c r="R7" s="755"/>
      <c r="S7" s="755"/>
    </row>
    <row r="8" spans="2:19" ht="15.75">
      <c r="B8" s="765" t="s">
        <v>708</v>
      </c>
      <c r="C8" s="766"/>
      <c r="D8" s="766"/>
      <c r="E8" s="766"/>
      <c r="F8" s="766"/>
      <c r="G8" s="766"/>
      <c r="H8" s="767"/>
      <c r="I8" s="767"/>
      <c r="J8" s="767"/>
      <c r="K8" s="767"/>
      <c r="L8" s="767"/>
      <c r="M8" s="767"/>
      <c r="N8" s="767"/>
      <c r="O8" s="767"/>
      <c r="P8" s="767"/>
      <c r="Q8" s="767"/>
      <c r="R8" s="755"/>
      <c r="S8" s="755"/>
    </row>
    <row r="9" spans="2:19" ht="15.75">
      <c r="B9" s="765" t="s">
        <v>727</v>
      </c>
      <c r="C9" s="766"/>
      <c r="D9" s="766"/>
      <c r="E9" s="766"/>
      <c r="F9" s="766"/>
      <c r="G9" s="766"/>
      <c r="H9" s="767"/>
      <c r="I9" s="767"/>
      <c r="J9" s="767"/>
      <c r="K9" s="767"/>
      <c r="L9" s="767"/>
      <c r="M9" s="767"/>
      <c r="N9" s="767"/>
      <c r="O9" s="767"/>
      <c r="P9" s="767"/>
      <c r="Q9" s="767"/>
      <c r="R9" s="755"/>
      <c r="S9" s="755"/>
    </row>
    <row r="10" spans="2:19" ht="15.75">
      <c r="B10" s="765" t="s">
        <v>728</v>
      </c>
      <c r="C10" s="766"/>
      <c r="D10" s="766"/>
      <c r="E10" s="766"/>
      <c r="F10" s="766"/>
      <c r="G10" s="766"/>
      <c r="H10" s="767"/>
      <c r="I10" s="767"/>
      <c r="J10" s="767"/>
      <c r="K10" s="767"/>
      <c r="L10" s="767"/>
      <c r="M10" s="767"/>
      <c r="N10" s="767"/>
      <c r="O10" s="767"/>
      <c r="P10" s="767"/>
      <c r="Q10" s="767"/>
      <c r="R10" s="755"/>
      <c r="S10" s="755"/>
    </row>
    <row r="11" spans="2:19" ht="15.75">
      <c r="B11" s="765" t="s">
        <v>713</v>
      </c>
      <c r="C11" s="766"/>
      <c r="D11" s="766"/>
      <c r="E11" s="766"/>
      <c r="F11" s="766"/>
      <c r="G11" s="766"/>
      <c r="H11" s="767"/>
      <c r="I11" s="767"/>
      <c r="J11" s="767"/>
      <c r="K11" s="767"/>
      <c r="L11" s="767"/>
      <c r="M11" s="767"/>
      <c r="N11" s="767"/>
      <c r="O11" s="767"/>
      <c r="P11" s="767"/>
      <c r="Q11" s="767"/>
      <c r="R11" s="755"/>
      <c r="S11" s="755"/>
    </row>
    <row r="12" spans="2:19" ht="15.75">
      <c r="B12" s="765" t="s">
        <v>709</v>
      </c>
      <c r="C12" s="766"/>
      <c r="D12" s="766"/>
      <c r="E12" s="766"/>
      <c r="F12" s="766"/>
      <c r="G12" s="766"/>
      <c r="H12" s="767"/>
      <c r="I12" s="767"/>
      <c r="J12" s="767"/>
      <c r="K12" s="767"/>
      <c r="L12" s="767"/>
      <c r="M12" s="767"/>
      <c r="N12" s="767"/>
      <c r="O12" s="767"/>
      <c r="P12" s="767"/>
      <c r="Q12" s="767"/>
      <c r="R12" s="755"/>
      <c r="S12" s="755"/>
    </row>
    <row r="13" spans="2:19" ht="15.75">
      <c r="B13" s="765" t="s">
        <v>717</v>
      </c>
      <c r="C13" s="766"/>
      <c r="D13" s="766"/>
      <c r="E13" s="766"/>
      <c r="F13" s="766"/>
      <c r="G13" s="766"/>
      <c r="H13" s="767"/>
      <c r="I13" s="767"/>
      <c r="J13" s="767"/>
      <c r="K13" s="767"/>
      <c r="L13" s="767"/>
      <c r="M13" s="767"/>
      <c r="N13" s="767"/>
      <c r="O13" s="767"/>
      <c r="P13" s="767"/>
      <c r="Q13" s="767"/>
      <c r="R13" s="755"/>
      <c r="S13" s="755"/>
    </row>
    <row r="14" spans="2:19" ht="15.75">
      <c r="B14" s="765" t="s">
        <v>710</v>
      </c>
      <c r="C14" s="766"/>
      <c r="D14" s="766"/>
      <c r="E14" s="766"/>
      <c r="F14" s="766"/>
      <c r="G14" s="766"/>
      <c r="H14" s="767"/>
      <c r="I14" s="767"/>
      <c r="J14" s="767"/>
      <c r="K14" s="767"/>
      <c r="L14" s="767"/>
      <c r="M14" s="767"/>
      <c r="N14" s="767"/>
      <c r="O14" s="767"/>
      <c r="P14" s="767"/>
      <c r="Q14" s="767"/>
      <c r="R14" s="755"/>
      <c r="S14" s="755"/>
    </row>
    <row r="15" spans="2:19" ht="15.75">
      <c r="B15" s="765" t="s">
        <v>711</v>
      </c>
      <c r="C15" s="766"/>
      <c r="D15" s="766"/>
      <c r="E15" s="766"/>
      <c r="F15" s="766"/>
      <c r="G15" s="766"/>
      <c r="H15" s="767"/>
      <c r="I15" s="767"/>
      <c r="J15" s="767"/>
      <c r="K15" s="767"/>
      <c r="L15" s="767"/>
      <c r="M15" s="767"/>
      <c r="N15" s="767"/>
      <c r="O15" s="767"/>
      <c r="P15" s="767"/>
      <c r="Q15" s="767"/>
      <c r="R15" s="755"/>
      <c r="S15" s="755"/>
    </row>
    <row r="16" spans="2:19" ht="15.75">
      <c r="B16" s="765" t="s">
        <v>712</v>
      </c>
      <c r="C16" s="766"/>
      <c r="D16" s="766"/>
      <c r="E16" s="766"/>
      <c r="F16" s="766"/>
      <c r="G16" s="766"/>
      <c r="H16" s="767"/>
      <c r="I16" s="767"/>
      <c r="J16" s="767"/>
      <c r="K16" s="767"/>
      <c r="L16" s="767"/>
      <c r="M16" s="767"/>
      <c r="N16" s="767"/>
      <c r="O16" s="767"/>
      <c r="P16" s="767"/>
      <c r="Q16" s="767"/>
      <c r="R16" s="755"/>
      <c r="S16" s="755"/>
    </row>
    <row r="17" spans="2:19" ht="15.75">
      <c r="B17" s="765" t="s">
        <v>714</v>
      </c>
      <c r="C17" s="766"/>
      <c r="D17" s="766"/>
      <c r="E17" s="766"/>
      <c r="F17" s="766"/>
      <c r="G17" s="766"/>
      <c r="H17" s="767"/>
      <c r="I17" s="767"/>
      <c r="J17" s="767"/>
      <c r="K17" s="767"/>
      <c r="L17" s="767"/>
      <c r="M17" s="767"/>
      <c r="N17" s="767"/>
      <c r="O17" s="767"/>
      <c r="P17" s="767"/>
      <c r="Q17" s="767"/>
      <c r="R17" s="755"/>
      <c r="S17" s="755"/>
    </row>
    <row r="18" spans="2:19" ht="15.75">
      <c r="B18" s="765" t="s">
        <v>715</v>
      </c>
      <c r="C18" s="766"/>
      <c r="D18" s="766"/>
      <c r="E18" s="766"/>
      <c r="F18" s="766"/>
      <c r="G18" s="766"/>
      <c r="H18" s="767"/>
      <c r="I18" s="767"/>
      <c r="J18" s="767"/>
      <c r="K18" s="767"/>
      <c r="L18" s="767"/>
      <c r="M18" s="767"/>
      <c r="N18" s="767"/>
      <c r="O18" s="767"/>
      <c r="P18" s="767"/>
      <c r="Q18" s="767"/>
      <c r="R18" s="755"/>
      <c r="S18" s="755"/>
    </row>
    <row r="19" spans="2:19" ht="15.75">
      <c r="B19" s="765" t="s">
        <v>716</v>
      </c>
      <c r="C19" s="766"/>
      <c r="D19" s="766"/>
      <c r="E19" s="766"/>
      <c r="F19" s="766"/>
      <c r="G19" s="766"/>
      <c r="H19" s="767"/>
      <c r="I19" s="767"/>
      <c r="J19" s="767"/>
      <c r="K19" s="767"/>
      <c r="L19" s="767"/>
      <c r="M19" s="767"/>
      <c r="N19" s="767"/>
      <c r="O19" s="767"/>
      <c r="P19" s="767"/>
      <c r="Q19" s="767"/>
      <c r="R19" s="755"/>
      <c r="S19" s="755"/>
    </row>
    <row r="20" spans="2:19" ht="15.75">
      <c r="B20" s="765" t="s">
        <v>718</v>
      </c>
      <c r="C20" s="766"/>
      <c r="D20" s="766"/>
      <c r="E20" s="766"/>
      <c r="F20" s="766"/>
      <c r="G20" s="766"/>
      <c r="H20" s="767"/>
      <c r="I20" s="767"/>
      <c r="J20" s="767"/>
      <c r="K20" s="767"/>
      <c r="L20" s="767"/>
      <c r="M20" s="767"/>
      <c r="N20" s="767"/>
      <c r="O20" s="767"/>
      <c r="P20" s="767"/>
      <c r="Q20" s="767"/>
      <c r="R20" s="755"/>
      <c r="S20" s="755"/>
    </row>
    <row r="21" spans="2:19" ht="15.75">
      <c r="B21" s="765" t="s">
        <v>719</v>
      </c>
      <c r="C21" s="766"/>
      <c r="D21" s="766"/>
      <c r="E21" s="766"/>
      <c r="F21" s="766"/>
      <c r="G21" s="766"/>
      <c r="H21" s="767"/>
      <c r="I21" s="767"/>
      <c r="J21" s="767"/>
      <c r="K21" s="767"/>
      <c r="L21" s="767"/>
      <c r="M21" s="767"/>
      <c r="N21" s="767"/>
      <c r="O21" s="767"/>
      <c r="P21" s="767"/>
      <c r="Q21" s="767"/>
      <c r="R21" s="755"/>
      <c r="S21" s="755"/>
    </row>
    <row r="22" spans="2:19" ht="15.75">
      <c r="B22" s="765" t="s">
        <v>720</v>
      </c>
      <c r="C22" s="766"/>
      <c r="D22" s="766"/>
      <c r="E22" s="766"/>
      <c r="F22" s="766"/>
      <c r="G22" s="766"/>
      <c r="H22" s="767"/>
      <c r="I22" s="767"/>
      <c r="J22" s="767"/>
      <c r="K22" s="767"/>
      <c r="L22" s="767"/>
      <c r="M22" s="767"/>
      <c r="N22" s="767"/>
      <c r="O22" s="767"/>
      <c r="P22" s="767"/>
      <c r="Q22" s="767"/>
      <c r="R22" s="755"/>
      <c r="S22" s="755"/>
    </row>
    <row r="23" spans="2:19" ht="15.75">
      <c r="B23" s="765" t="s">
        <v>721</v>
      </c>
      <c r="C23" s="766"/>
      <c r="D23" s="766"/>
      <c r="E23" s="766"/>
      <c r="F23" s="766"/>
      <c r="G23" s="766"/>
      <c r="H23" s="767"/>
      <c r="I23" s="767"/>
      <c r="J23" s="767"/>
      <c r="K23" s="767"/>
      <c r="L23" s="767"/>
      <c r="M23" s="767"/>
      <c r="N23" s="767"/>
      <c r="O23" s="767"/>
      <c r="P23" s="767"/>
      <c r="Q23" s="767"/>
      <c r="R23" s="755"/>
      <c r="S23" s="755"/>
    </row>
    <row r="24" spans="2:19" ht="15.75">
      <c r="B24" s="765" t="s">
        <v>722</v>
      </c>
      <c r="C24" s="766"/>
      <c r="D24" s="766"/>
      <c r="E24" s="766"/>
      <c r="F24" s="766"/>
      <c r="G24" s="766"/>
      <c r="H24" s="767"/>
      <c r="I24" s="767"/>
      <c r="J24" s="767"/>
      <c r="K24" s="767"/>
      <c r="L24" s="767"/>
      <c r="M24" s="767"/>
      <c r="N24" s="767"/>
      <c r="O24" s="767"/>
      <c r="P24" s="767"/>
      <c r="Q24" s="767"/>
      <c r="R24" s="755"/>
      <c r="S24" s="755"/>
    </row>
    <row r="25" spans="2:19" ht="15.75">
      <c r="B25" s="765" t="s">
        <v>723</v>
      </c>
      <c r="C25" s="766"/>
      <c r="D25" s="766"/>
      <c r="E25" s="766"/>
      <c r="F25" s="766"/>
      <c r="G25" s="766"/>
      <c r="H25" s="767"/>
      <c r="I25" s="767"/>
      <c r="J25" s="767"/>
      <c r="K25" s="767"/>
      <c r="L25" s="767"/>
      <c r="M25" s="767"/>
      <c r="N25" s="767"/>
      <c r="O25" s="767"/>
      <c r="P25" s="767"/>
      <c r="Q25" s="767"/>
      <c r="R25" s="755"/>
      <c r="S25" s="755"/>
    </row>
    <row r="26" spans="2:19" ht="15.75">
      <c r="B26" s="768" t="s">
        <v>724</v>
      </c>
      <c r="C26" s="766"/>
      <c r="D26" s="766"/>
      <c r="E26" s="766"/>
      <c r="F26" s="766"/>
      <c r="G26" s="766"/>
      <c r="H26" s="767"/>
      <c r="I26" s="767"/>
      <c r="J26" s="767"/>
      <c r="K26" s="767"/>
      <c r="L26" s="767"/>
      <c r="M26" s="767"/>
      <c r="N26" s="767"/>
      <c r="O26" s="767"/>
      <c r="P26" s="767"/>
      <c r="Q26" s="767"/>
      <c r="R26" s="755"/>
      <c r="S26" s="755"/>
    </row>
    <row r="27" spans="2:19" ht="15.75">
      <c r="B27" s="765" t="s">
        <v>729</v>
      </c>
      <c r="C27" s="766"/>
      <c r="D27" s="766"/>
      <c r="E27" s="766"/>
      <c r="F27" s="766"/>
      <c r="G27" s="766"/>
      <c r="H27" s="767"/>
      <c r="I27" s="767"/>
      <c r="J27" s="767"/>
      <c r="K27" s="767"/>
      <c r="L27" s="767"/>
      <c r="M27" s="767"/>
      <c r="N27" s="767"/>
      <c r="O27" s="767"/>
      <c r="P27" s="767"/>
      <c r="Q27" s="767"/>
      <c r="R27" s="755"/>
      <c r="S27" s="755"/>
    </row>
    <row r="28" spans="2:19" ht="15.75">
      <c r="B28" s="765" t="s">
        <v>730</v>
      </c>
      <c r="C28" s="766"/>
      <c r="D28" s="766"/>
      <c r="E28" s="766"/>
      <c r="F28" s="766"/>
      <c r="G28" s="766"/>
      <c r="H28" s="767"/>
      <c r="I28" s="767"/>
      <c r="J28" s="767"/>
      <c r="K28" s="767"/>
      <c r="L28" s="767"/>
      <c r="M28" s="767"/>
      <c r="N28" s="767"/>
      <c r="O28" s="767"/>
      <c r="P28" s="767"/>
      <c r="Q28" s="767"/>
      <c r="R28" s="755"/>
      <c r="S28" s="755"/>
    </row>
    <row r="29" spans="2:19">
      <c r="B29" s="756"/>
      <c r="C29" s="754"/>
      <c r="D29" s="754"/>
      <c r="E29" s="754"/>
      <c r="F29" s="754"/>
      <c r="G29" s="754"/>
    </row>
    <row r="30" spans="2:19">
      <c r="B30" s="756"/>
      <c r="C30" s="754"/>
      <c r="D30" s="754"/>
      <c r="E30" s="754"/>
      <c r="F30" s="754"/>
      <c r="G30" s="754"/>
    </row>
    <row r="31" spans="2:19">
      <c r="B31" s="756"/>
      <c r="C31" s="754"/>
      <c r="D31" s="754"/>
      <c r="E31" s="754"/>
      <c r="F31" s="754"/>
      <c r="G31" s="754"/>
    </row>
  </sheetData>
  <hyperlinks>
    <hyperlink ref="B4" location="'Aнекс 1'!A1" display="Анекс бр. 1. Начин на пресметување на показателите за работењето на корпоративниот сектор"/>
    <hyperlink ref="B5" location="'Анекс 2'!A1" display="Анекс бр. 2. Додадена вредност на одделните дејности на корпоративниот сектор по постојани цени"/>
    <hyperlink ref="B6" location="'Анекс 3'!A1" display="Анекс бр. 3. Додадена вредност на одделните дејности на корпоративниот сектор по тековни цени "/>
    <hyperlink ref="B7" location="'Анекс 4'!A1" display="Анекс бр. 4. Показатели за продуктивноста во корпоративниот сектор и по одделни дејности"/>
    <hyperlink ref="B8" location="'Анекс 5'!A1" display="Анекс бр. 5. Показатели за работењето на корпоративниот сектор и за одделните дејности"/>
    <hyperlink ref="B9" location="'Анекс 6'!A1" display="Анекс бр. 6. Показатели за работењето на правните лица според нивната големина"/>
    <hyperlink ref="B10" location="'Анекс 7'!A1" display="Анекс бр. 7. Показатели за работењето на правните лица според остварениот финансиски резултат"/>
    <hyperlink ref="B11" location="'Анекс 8'!A1" display="Анекс бр, 8. Показатели за работењето на лицата од корпоративниот сектор кон коишто домашните банки имаат кредитна изложеност"/>
    <hyperlink ref="B12" location="'Анекс 9'!A1" display="Анекс бр. 9. Задолженост на корпоративниот сектор кон домашниот банкарски систем"/>
    <hyperlink ref="B13" location="'Анекс 10'!A1" display="Анекс бр. 10. Задолженост на корпоративниот сектор кон домашните банки (валутна структура и структура по тип на каматни стапки)"/>
    <hyperlink ref="B14" location="'Анекс 11'!A1" display="Анекс бр. 11. Биланси на состојба на штедилниците, друштвата за лизинг и финансиските друштва "/>
    <hyperlink ref="B15" location="'Анекс 12'!A1" display="Анекс бр. 12. Агрегирани биланси на успех на штедилниците, друштвата за лизинг и финансиските друштва"/>
    <hyperlink ref="B16" location="'Анекс 13'!A1" display="Анекс бр. 13. Показатели за кредитниот ризик на штедилниците"/>
    <hyperlink ref="B17" location="'Анекс 14'!A1" display="Анекс бр. 14. Број и вредност на раскинати договори за лизинг и вредност на активни договори за лизинг според оригиналната рочност"/>
    <hyperlink ref="B18" location="'Анекс 15'!A1" display="Анекс бр. 15. Број и вредност на активните договори на финансиските друштва според тип на клиент, валута, рочност и вид на активност"/>
    <hyperlink ref="B19" location="'Анекс 16'!A1" display="Анекс бр. 16. Биланс на состојба на друштвата за осигурување"/>
    <hyperlink ref="B20" location="'Анекс 17'!A1" display="Анекс бр. 17. Биланс на успех на друштвата за осигурување"/>
    <hyperlink ref="B21" location="'Анекс 18'!A1" display="Анекс бр. 18. Показатели за членството во приватните пензиски фондови"/>
    <hyperlink ref="B22" location="'Анекс 19'!A1" display="Анекс бр. 19. Агрегиран биланс на состојба на приватните пензиски фондови со структура на вложувањата по класи на средства"/>
    <hyperlink ref="B23" location="'Анекс 20'!A1" display="Анекс бр. 20. Агрегиран биланс на успех и извештај за промена на средствата на приватните пензиски фондови"/>
    <hyperlink ref="B24" location="'Анекс 21'!A1" display="Анекс бр. 21. Структурни карактеристики на вложувањата на приватните пензиски фондови"/>
    <hyperlink ref="B25" location="'Анекс 22'!A1" display="Анекс бр. 22. Нето реализирани и нереализирани капитални добивки/загуби на приватните пензиски фондови по одделни видови финансиски инструменти"/>
    <hyperlink ref="B26" location="'Анекс 23'!A1" display="Анекс бр. 23. Остварени стапки на принос на приватните пензиски фондови"/>
    <hyperlink ref="B27" location="'Анекс 24'!A1" display="Анекс бр. 24. Показатели за концентрацијата на вложувањата на приватните пензиски фондови по класи на средства"/>
    <hyperlink ref="B28" location="'Анекс 25'!A1" display="Анекс бр. 25. Имот на отворените инвестициски фондови и структура на имотот на одделните категории на отворените инвестициски фондов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ColWidth="9.140625" defaultRowHeight="14.25"/>
  <cols>
    <col min="1" max="1" width="50.42578125" style="776" customWidth="1"/>
    <col min="2" max="2" width="81.140625" style="776" customWidth="1"/>
    <col min="3" max="3" width="52.5703125" style="776" customWidth="1"/>
    <col min="4" max="4" width="54" style="776" customWidth="1"/>
    <col min="5" max="256" width="9.140625" style="776"/>
    <col min="257" max="257" width="50.42578125" style="776" customWidth="1"/>
    <col min="258" max="258" width="81.140625" style="776" customWidth="1"/>
    <col min="259" max="512" width="9.140625" style="776"/>
    <col min="513" max="513" width="50.42578125" style="776" customWidth="1"/>
    <col min="514" max="514" width="81.140625" style="776" customWidth="1"/>
    <col min="515" max="768" width="9.140625" style="776"/>
    <col min="769" max="769" width="50.42578125" style="776" customWidth="1"/>
    <col min="770" max="770" width="81.140625" style="776" customWidth="1"/>
    <col min="771" max="1024" width="9.140625" style="776"/>
    <col min="1025" max="1025" width="50.42578125" style="776" customWidth="1"/>
    <col min="1026" max="1026" width="81.140625" style="776" customWidth="1"/>
    <col min="1027" max="1280" width="9.140625" style="776"/>
    <col min="1281" max="1281" width="50.42578125" style="776" customWidth="1"/>
    <col min="1282" max="1282" width="81.140625" style="776" customWidth="1"/>
    <col min="1283" max="1536" width="9.140625" style="776"/>
    <col min="1537" max="1537" width="50.42578125" style="776" customWidth="1"/>
    <col min="1538" max="1538" width="81.140625" style="776" customWidth="1"/>
    <col min="1539" max="1792" width="9.140625" style="776"/>
    <col min="1793" max="1793" width="50.42578125" style="776" customWidth="1"/>
    <col min="1794" max="1794" width="81.140625" style="776" customWidth="1"/>
    <col min="1795" max="2048" width="9.140625" style="776"/>
    <col min="2049" max="2049" width="50.42578125" style="776" customWidth="1"/>
    <col min="2050" max="2050" width="81.140625" style="776" customWidth="1"/>
    <col min="2051" max="2304" width="9.140625" style="776"/>
    <col min="2305" max="2305" width="50.42578125" style="776" customWidth="1"/>
    <col min="2306" max="2306" width="81.140625" style="776" customWidth="1"/>
    <col min="2307" max="2560" width="9.140625" style="776"/>
    <col min="2561" max="2561" width="50.42578125" style="776" customWidth="1"/>
    <col min="2562" max="2562" width="81.140625" style="776" customWidth="1"/>
    <col min="2563" max="2816" width="9.140625" style="776"/>
    <col min="2817" max="2817" width="50.42578125" style="776" customWidth="1"/>
    <col min="2818" max="2818" width="81.140625" style="776" customWidth="1"/>
    <col min="2819" max="3072" width="9.140625" style="776"/>
    <col min="3073" max="3073" width="50.42578125" style="776" customWidth="1"/>
    <col min="3074" max="3074" width="81.140625" style="776" customWidth="1"/>
    <col min="3075" max="3328" width="9.140625" style="776"/>
    <col min="3329" max="3329" width="50.42578125" style="776" customWidth="1"/>
    <col min="3330" max="3330" width="81.140625" style="776" customWidth="1"/>
    <col min="3331" max="3584" width="9.140625" style="776"/>
    <col min="3585" max="3585" width="50.42578125" style="776" customWidth="1"/>
    <col min="3586" max="3586" width="81.140625" style="776" customWidth="1"/>
    <col min="3587" max="3840" width="9.140625" style="776"/>
    <col min="3841" max="3841" width="50.42578125" style="776" customWidth="1"/>
    <col min="3842" max="3842" width="81.140625" style="776" customWidth="1"/>
    <col min="3843" max="4096" width="9.140625" style="776"/>
    <col min="4097" max="4097" width="50.42578125" style="776" customWidth="1"/>
    <col min="4098" max="4098" width="81.140625" style="776" customWidth="1"/>
    <col min="4099" max="4352" width="9.140625" style="776"/>
    <col min="4353" max="4353" width="50.42578125" style="776" customWidth="1"/>
    <col min="4354" max="4354" width="81.140625" style="776" customWidth="1"/>
    <col min="4355" max="4608" width="9.140625" style="776"/>
    <col min="4609" max="4609" width="50.42578125" style="776" customWidth="1"/>
    <col min="4610" max="4610" width="81.140625" style="776" customWidth="1"/>
    <col min="4611" max="4864" width="9.140625" style="776"/>
    <col min="4865" max="4865" width="50.42578125" style="776" customWidth="1"/>
    <col min="4866" max="4866" width="81.140625" style="776" customWidth="1"/>
    <col min="4867" max="5120" width="9.140625" style="776"/>
    <col min="5121" max="5121" width="50.42578125" style="776" customWidth="1"/>
    <col min="5122" max="5122" width="81.140625" style="776" customWidth="1"/>
    <col min="5123" max="5376" width="9.140625" style="776"/>
    <col min="5377" max="5377" width="50.42578125" style="776" customWidth="1"/>
    <col min="5378" max="5378" width="81.140625" style="776" customWidth="1"/>
    <col min="5379" max="5632" width="9.140625" style="776"/>
    <col min="5633" max="5633" width="50.42578125" style="776" customWidth="1"/>
    <col min="5634" max="5634" width="81.140625" style="776" customWidth="1"/>
    <col min="5635" max="5888" width="9.140625" style="776"/>
    <col min="5889" max="5889" width="50.42578125" style="776" customWidth="1"/>
    <col min="5890" max="5890" width="81.140625" style="776" customWidth="1"/>
    <col min="5891" max="6144" width="9.140625" style="776"/>
    <col min="6145" max="6145" width="50.42578125" style="776" customWidth="1"/>
    <col min="6146" max="6146" width="81.140625" style="776" customWidth="1"/>
    <col min="6147" max="6400" width="9.140625" style="776"/>
    <col min="6401" max="6401" width="50.42578125" style="776" customWidth="1"/>
    <col min="6402" max="6402" width="81.140625" style="776" customWidth="1"/>
    <col min="6403" max="6656" width="9.140625" style="776"/>
    <col min="6657" max="6657" width="50.42578125" style="776" customWidth="1"/>
    <col min="6658" max="6658" width="81.140625" style="776" customWidth="1"/>
    <col min="6659" max="6912" width="9.140625" style="776"/>
    <col min="6913" max="6913" width="50.42578125" style="776" customWidth="1"/>
    <col min="6914" max="6914" width="81.140625" style="776" customWidth="1"/>
    <col min="6915" max="7168" width="9.140625" style="776"/>
    <col min="7169" max="7169" width="50.42578125" style="776" customWidth="1"/>
    <col min="7170" max="7170" width="81.140625" style="776" customWidth="1"/>
    <col min="7171" max="7424" width="9.140625" style="776"/>
    <col min="7425" max="7425" width="50.42578125" style="776" customWidth="1"/>
    <col min="7426" max="7426" width="81.140625" style="776" customWidth="1"/>
    <col min="7427" max="7680" width="9.140625" style="776"/>
    <col min="7681" max="7681" width="50.42578125" style="776" customWidth="1"/>
    <col min="7682" max="7682" width="81.140625" style="776" customWidth="1"/>
    <col min="7683" max="7936" width="9.140625" style="776"/>
    <col min="7937" max="7937" width="50.42578125" style="776" customWidth="1"/>
    <col min="7938" max="7938" width="81.140625" style="776" customWidth="1"/>
    <col min="7939" max="8192" width="9.140625" style="776"/>
    <col min="8193" max="8193" width="50.42578125" style="776" customWidth="1"/>
    <col min="8194" max="8194" width="81.140625" style="776" customWidth="1"/>
    <col min="8195" max="8448" width="9.140625" style="776"/>
    <col min="8449" max="8449" width="50.42578125" style="776" customWidth="1"/>
    <col min="8450" max="8450" width="81.140625" style="776" customWidth="1"/>
    <col min="8451" max="8704" width="9.140625" style="776"/>
    <col min="8705" max="8705" width="50.42578125" style="776" customWidth="1"/>
    <col min="8706" max="8706" width="81.140625" style="776" customWidth="1"/>
    <col min="8707" max="8960" width="9.140625" style="776"/>
    <col min="8961" max="8961" width="50.42578125" style="776" customWidth="1"/>
    <col min="8962" max="8962" width="81.140625" style="776" customWidth="1"/>
    <col min="8963" max="9216" width="9.140625" style="776"/>
    <col min="9217" max="9217" width="50.42578125" style="776" customWidth="1"/>
    <col min="9218" max="9218" width="81.140625" style="776" customWidth="1"/>
    <col min="9219" max="9472" width="9.140625" style="776"/>
    <col min="9473" max="9473" width="50.42578125" style="776" customWidth="1"/>
    <col min="9474" max="9474" width="81.140625" style="776" customWidth="1"/>
    <col min="9475" max="9728" width="9.140625" style="776"/>
    <col min="9729" max="9729" width="50.42578125" style="776" customWidth="1"/>
    <col min="9730" max="9730" width="81.140625" style="776" customWidth="1"/>
    <col min="9731" max="9984" width="9.140625" style="776"/>
    <col min="9985" max="9985" width="50.42578125" style="776" customWidth="1"/>
    <col min="9986" max="9986" width="81.140625" style="776" customWidth="1"/>
    <col min="9987" max="10240" width="9.140625" style="776"/>
    <col min="10241" max="10241" width="50.42578125" style="776" customWidth="1"/>
    <col min="10242" max="10242" width="81.140625" style="776" customWidth="1"/>
    <col min="10243" max="10496" width="9.140625" style="776"/>
    <col min="10497" max="10497" width="50.42578125" style="776" customWidth="1"/>
    <col min="10498" max="10498" width="81.140625" style="776" customWidth="1"/>
    <col min="10499" max="10752" width="9.140625" style="776"/>
    <col min="10753" max="10753" width="50.42578125" style="776" customWidth="1"/>
    <col min="10754" max="10754" width="81.140625" style="776" customWidth="1"/>
    <col min="10755" max="11008" width="9.140625" style="776"/>
    <col min="11009" max="11009" width="50.42578125" style="776" customWidth="1"/>
    <col min="11010" max="11010" width="81.140625" style="776" customWidth="1"/>
    <col min="11011" max="11264" width="9.140625" style="776"/>
    <col min="11265" max="11265" width="50.42578125" style="776" customWidth="1"/>
    <col min="11266" max="11266" width="81.140625" style="776" customWidth="1"/>
    <col min="11267" max="11520" width="9.140625" style="776"/>
    <col min="11521" max="11521" width="50.42578125" style="776" customWidth="1"/>
    <col min="11522" max="11522" width="81.140625" style="776" customWidth="1"/>
    <col min="11523" max="11776" width="9.140625" style="776"/>
    <col min="11777" max="11777" width="50.42578125" style="776" customWidth="1"/>
    <col min="11778" max="11778" width="81.140625" style="776" customWidth="1"/>
    <col min="11779" max="12032" width="9.140625" style="776"/>
    <col min="12033" max="12033" width="50.42578125" style="776" customWidth="1"/>
    <col min="12034" max="12034" width="81.140625" style="776" customWidth="1"/>
    <col min="12035" max="12288" width="9.140625" style="776"/>
    <col min="12289" max="12289" width="50.42578125" style="776" customWidth="1"/>
    <col min="12290" max="12290" width="81.140625" style="776" customWidth="1"/>
    <col min="12291" max="12544" width="9.140625" style="776"/>
    <col min="12545" max="12545" width="50.42578125" style="776" customWidth="1"/>
    <col min="12546" max="12546" width="81.140625" style="776" customWidth="1"/>
    <col min="12547" max="12800" width="9.140625" style="776"/>
    <col min="12801" max="12801" width="50.42578125" style="776" customWidth="1"/>
    <col min="12802" max="12802" width="81.140625" style="776" customWidth="1"/>
    <col min="12803" max="13056" width="9.140625" style="776"/>
    <col min="13057" max="13057" width="50.42578125" style="776" customWidth="1"/>
    <col min="13058" max="13058" width="81.140625" style="776" customWidth="1"/>
    <col min="13059" max="13312" width="9.140625" style="776"/>
    <col min="13313" max="13313" width="50.42578125" style="776" customWidth="1"/>
    <col min="13314" max="13314" width="81.140625" style="776" customWidth="1"/>
    <col min="13315" max="13568" width="9.140625" style="776"/>
    <col min="13569" max="13569" width="50.42578125" style="776" customWidth="1"/>
    <col min="13570" max="13570" width="81.140625" style="776" customWidth="1"/>
    <col min="13571" max="13824" width="9.140625" style="776"/>
    <col min="13825" max="13825" width="50.42578125" style="776" customWidth="1"/>
    <col min="13826" max="13826" width="81.140625" style="776" customWidth="1"/>
    <col min="13827" max="14080" width="9.140625" style="776"/>
    <col min="14081" max="14081" width="50.42578125" style="776" customWidth="1"/>
    <col min="14082" max="14082" width="81.140625" style="776" customWidth="1"/>
    <col min="14083" max="14336" width="9.140625" style="776"/>
    <col min="14337" max="14337" width="50.42578125" style="776" customWidth="1"/>
    <col min="14338" max="14338" width="81.140625" style="776" customWidth="1"/>
    <col min="14339" max="14592" width="9.140625" style="776"/>
    <col min="14593" max="14593" width="50.42578125" style="776" customWidth="1"/>
    <col min="14594" max="14594" width="81.140625" style="776" customWidth="1"/>
    <col min="14595" max="14848" width="9.140625" style="776"/>
    <col min="14849" max="14849" width="50.42578125" style="776" customWidth="1"/>
    <col min="14850" max="14850" width="81.140625" style="776" customWidth="1"/>
    <col min="14851" max="15104" width="9.140625" style="776"/>
    <col min="15105" max="15105" width="50.42578125" style="776" customWidth="1"/>
    <col min="15106" max="15106" width="81.140625" style="776" customWidth="1"/>
    <col min="15107" max="15360" width="9.140625" style="776"/>
    <col min="15361" max="15361" width="50.42578125" style="776" customWidth="1"/>
    <col min="15362" max="15362" width="81.140625" style="776" customWidth="1"/>
    <col min="15363" max="15616" width="9.140625" style="776"/>
    <col min="15617" max="15617" width="50.42578125" style="776" customWidth="1"/>
    <col min="15618" max="15618" width="81.140625" style="776" customWidth="1"/>
    <col min="15619" max="15872" width="9.140625" style="776"/>
    <col min="15873" max="15873" width="50.42578125" style="776" customWidth="1"/>
    <col min="15874" max="15874" width="81.140625" style="776" customWidth="1"/>
    <col min="15875" max="16128" width="9.140625" style="776"/>
    <col min="16129" max="16129" width="50.42578125" style="776" customWidth="1"/>
    <col min="16130" max="16130" width="81.140625" style="776" customWidth="1"/>
    <col min="16131" max="16384" width="9.140625" style="776"/>
  </cols>
  <sheetData>
    <row r="1" spans="1:2">
      <c r="B1" s="777" t="s">
        <v>174</v>
      </c>
    </row>
    <row r="3" spans="1:2">
      <c r="A3" s="778" t="s">
        <v>103</v>
      </c>
      <c r="B3" s="778"/>
    </row>
    <row r="5" spans="1:2" ht="15" thickBot="1"/>
    <row r="6" spans="1:2">
      <c r="A6" s="779" t="s">
        <v>104</v>
      </c>
      <c r="B6" s="779" t="s">
        <v>105</v>
      </c>
    </row>
    <row r="7" spans="1:2">
      <c r="A7" s="1296" t="s">
        <v>106</v>
      </c>
      <c r="B7" s="1297"/>
    </row>
    <row r="8" spans="1:2" ht="15" customHeight="1">
      <c r="A8" s="780" t="s">
        <v>107</v>
      </c>
      <c r="B8" s="781" t="s">
        <v>108</v>
      </c>
    </row>
    <row r="9" spans="1:2">
      <c r="A9" s="780" t="s">
        <v>109</v>
      </c>
      <c r="B9" s="781" t="s">
        <v>110</v>
      </c>
    </row>
    <row r="10" spans="1:2" ht="25.5">
      <c r="A10" s="780" t="s">
        <v>111</v>
      </c>
      <c r="B10" s="781" t="s">
        <v>112</v>
      </c>
    </row>
    <row r="11" spans="1:2">
      <c r="A11" s="780" t="s">
        <v>113</v>
      </c>
      <c r="B11" s="781" t="s">
        <v>114</v>
      </c>
    </row>
    <row r="12" spans="1:2" ht="38.25">
      <c r="A12" s="782" t="s">
        <v>115</v>
      </c>
      <c r="B12" s="783" t="s">
        <v>116</v>
      </c>
    </row>
    <row r="13" spans="1:2" ht="63.75">
      <c r="A13" s="784" t="s">
        <v>33</v>
      </c>
      <c r="B13" s="783" t="s">
        <v>117</v>
      </c>
    </row>
    <row r="14" spans="1:2">
      <c r="A14" s="780" t="s">
        <v>118</v>
      </c>
      <c r="B14" s="785" t="s">
        <v>119</v>
      </c>
    </row>
    <row r="15" spans="1:2">
      <c r="A15" s="780" t="s">
        <v>120</v>
      </c>
      <c r="B15" s="785" t="s">
        <v>121</v>
      </c>
    </row>
    <row r="16" spans="1:2">
      <c r="A16" s="780" t="s">
        <v>122</v>
      </c>
      <c r="B16" s="781" t="s">
        <v>123</v>
      </c>
    </row>
    <row r="17" spans="1:2">
      <c r="A17" s="1296" t="s">
        <v>124</v>
      </c>
      <c r="B17" s="1297"/>
    </row>
    <row r="18" spans="1:2">
      <c r="A18" s="780" t="s">
        <v>125</v>
      </c>
      <c r="B18" s="781" t="s">
        <v>126</v>
      </c>
    </row>
    <row r="19" spans="1:2">
      <c r="A19" s="780" t="s">
        <v>127</v>
      </c>
      <c r="B19" s="781" t="s">
        <v>128</v>
      </c>
    </row>
    <row r="20" spans="1:2" ht="25.5">
      <c r="A20" s="780" t="s">
        <v>129</v>
      </c>
      <c r="B20" s="781" t="s">
        <v>130</v>
      </c>
    </row>
    <row r="21" spans="1:2">
      <c r="A21" s="780" t="s">
        <v>131</v>
      </c>
      <c r="B21" s="781" t="s">
        <v>132</v>
      </c>
    </row>
    <row r="22" spans="1:2">
      <c r="A22" s="1296" t="s">
        <v>133</v>
      </c>
      <c r="B22" s="1297"/>
    </row>
    <row r="23" spans="1:2">
      <c r="A23" s="780" t="s">
        <v>134</v>
      </c>
      <c r="B23" s="781" t="s">
        <v>135</v>
      </c>
    </row>
    <row r="24" spans="1:2">
      <c r="A24" s="780" t="s">
        <v>136</v>
      </c>
      <c r="B24" s="781" t="s">
        <v>137</v>
      </c>
    </row>
    <row r="25" spans="1:2">
      <c r="A25" s="780" t="s">
        <v>138</v>
      </c>
      <c r="B25" s="781" t="s">
        <v>139</v>
      </c>
    </row>
    <row r="26" spans="1:2" ht="38.25">
      <c r="A26" s="780" t="s">
        <v>140</v>
      </c>
      <c r="B26" s="781" t="s">
        <v>141</v>
      </c>
    </row>
    <row r="27" spans="1:2">
      <c r="A27" s="780" t="s">
        <v>142</v>
      </c>
      <c r="B27" s="781" t="s">
        <v>143</v>
      </c>
    </row>
    <row r="28" spans="1:2">
      <c r="A28" s="780" t="s">
        <v>144</v>
      </c>
      <c r="B28" s="781" t="s">
        <v>145</v>
      </c>
    </row>
    <row r="29" spans="1:2" ht="25.5">
      <c r="A29" s="780" t="s">
        <v>146</v>
      </c>
      <c r="B29" s="781" t="s">
        <v>147</v>
      </c>
    </row>
    <row r="30" spans="1:2">
      <c r="A30" s="780" t="s">
        <v>148</v>
      </c>
      <c r="B30" s="781" t="s">
        <v>149</v>
      </c>
    </row>
    <row r="31" spans="1:2" ht="25.5">
      <c r="A31" s="780" t="s">
        <v>150</v>
      </c>
      <c r="B31" s="781" t="s">
        <v>151</v>
      </c>
    </row>
    <row r="32" spans="1:2">
      <c r="A32" s="780" t="s">
        <v>152</v>
      </c>
      <c r="B32" s="781" t="s">
        <v>153</v>
      </c>
    </row>
    <row r="33" spans="1:2">
      <c r="A33" s="780" t="s">
        <v>154</v>
      </c>
      <c r="B33" s="781" t="s">
        <v>155</v>
      </c>
    </row>
    <row r="34" spans="1:2" ht="25.5">
      <c r="A34" s="786" t="s">
        <v>53</v>
      </c>
      <c r="B34" s="781" t="s">
        <v>156</v>
      </c>
    </row>
    <row r="35" spans="1:2" ht="25.5">
      <c r="A35" s="780" t="s">
        <v>157</v>
      </c>
      <c r="B35" s="781" t="s">
        <v>158</v>
      </c>
    </row>
    <row r="36" spans="1:2">
      <c r="A36" s="1296" t="s">
        <v>159</v>
      </c>
      <c r="B36" s="1297"/>
    </row>
    <row r="37" spans="1:2">
      <c r="A37" s="780" t="s">
        <v>160</v>
      </c>
      <c r="B37" s="781" t="s">
        <v>161</v>
      </c>
    </row>
    <row r="38" spans="1:2">
      <c r="A38" s="780" t="s">
        <v>162</v>
      </c>
      <c r="B38" s="781" t="s">
        <v>163</v>
      </c>
    </row>
    <row r="39" spans="1:2" ht="25.5">
      <c r="A39" s="780" t="s">
        <v>164</v>
      </c>
      <c r="B39" s="781" t="s">
        <v>165</v>
      </c>
    </row>
    <row r="40" spans="1:2" ht="25.5">
      <c r="A40" s="780" t="s">
        <v>166</v>
      </c>
      <c r="B40" s="781" t="s">
        <v>167</v>
      </c>
    </row>
    <row r="41" spans="1:2">
      <c r="A41" s="780" t="s">
        <v>168</v>
      </c>
      <c r="B41" s="781" t="s">
        <v>169</v>
      </c>
    </row>
    <row r="42" spans="1:2">
      <c r="A42" s="780" t="s">
        <v>170</v>
      </c>
      <c r="B42" s="781" t="s">
        <v>171</v>
      </c>
    </row>
    <row r="43" spans="1:2" ht="25.5">
      <c r="A43" s="787" t="s">
        <v>62</v>
      </c>
      <c r="B43" s="781" t="s">
        <v>172</v>
      </c>
    </row>
    <row r="44" spans="1:2" ht="26.25" thickBot="1">
      <c r="A44" s="788" t="s">
        <v>63</v>
      </c>
      <c r="B44" s="789" t="s">
        <v>173</v>
      </c>
    </row>
  </sheetData>
  <mergeCells count="4">
    <mergeCell ref="A7:B7"/>
    <mergeCell ref="A17:B17"/>
    <mergeCell ref="A22:B22"/>
    <mergeCell ref="A36:B36"/>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workbookViewId="0"/>
  </sheetViews>
  <sheetFormatPr defaultColWidth="8.85546875" defaultRowHeight="14.25"/>
  <cols>
    <col min="1" max="1" width="7" style="776" customWidth="1"/>
    <col min="2" max="2" width="34.5703125" style="776" customWidth="1"/>
    <col min="3" max="3" width="11.140625" style="776" customWidth="1"/>
    <col min="4" max="4" width="12" style="776" customWidth="1"/>
    <col min="5" max="6" width="10" style="776" customWidth="1"/>
    <col min="7" max="8" width="11.7109375" style="776" customWidth="1"/>
    <col min="9" max="12" width="10" style="776" customWidth="1"/>
    <col min="13" max="16384" width="8.85546875" style="776"/>
  </cols>
  <sheetData>
    <row r="1" spans="2:16">
      <c r="K1" s="1298" t="s">
        <v>100</v>
      </c>
      <c r="L1" s="1298"/>
    </row>
    <row r="3" spans="2:16">
      <c r="B3" s="1299" t="s">
        <v>0</v>
      </c>
      <c r="C3" s="1299"/>
      <c r="D3" s="1299"/>
      <c r="E3" s="1299"/>
      <c r="F3" s="1299"/>
      <c r="G3" s="1299"/>
      <c r="H3" s="1299"/>
      <c r="I3" s="1299"/>
      <c r="J3" s="1299"/>
      <c r="K3" s="1299"/>
      <c r="L3" s="1299"/>
    </row>
    <row r="4" spans="2:16" ht="15" thickBot="1"/>
    <row r="5" spans="2:16" ht="90.6" customHeight="1">
      <c r="B5" s="1300" t="s">
        <v>1</v>
      </c>
      <c r="C5" s="1302" t="s">
        <v>2</v>
      </c>
      <c r="D5" s="1302"/>
      <c r="E5" s="1303" t="s">
        <v>3</v>
      </c>
      <c r="F5" s="1304"/>
      <c r="G5" s="1305" t="s">
        <v>4</v>
      </c>
      <c r="H5" s="1306"/>
      <c r="I5" s="1303" t="s">
        <v>5</v>
      </c>
      <c r="J5" s="1304"/>
      <c r="K5" s="1302" t="s">
        <v>6</v>
      </c>
      <c r="L5" s="1302"/>
    </row>
    <row r="6" spans="2:16" ht="15" thickBot="1">
      <c r="B6" s="1301"/>
      <c r="C6" s="790">
        <v>2021</v>
      </c>
      <c r="D6" s="790">
        <v>2022</v>
      </c>
      <c r="E6" s="790">
        <v>2021</v>
      </c>
      <c r="F6" s="790">
        <v>2022</v>
      </c>
      <c r="G6" s="790">
        <v>2021</v>
      </c>
      <c r="H6" s="790">
        <v>2022</v>
      </c>
      <c r="I6" s="790">
        <v>2021</v>
      </c>
      <c r="J6" s="790">
        <v>2022</v>
      </c>
      <c r="K6" s="790">
        <v>2021</v>
      </c>
      <c r="L6" s="790">
        <v>2022</v>
      </c>
    </row>
    <row r="7" spans="2:16" ht="28.5">
      <c r="B7" s="791" t="s">
        <v>7</v>
      </c>
      <c r="C7" s="792">
        <v>29764.286621195555</v>
      </c>
      <c r="D7" s="793">
        <v>30366.028763459661</v>
      </c>
      <c r="E7" s="794">
        <f>C7/$C$13*100</f>
        <v>9.4036378301786225</v>
      </c>
      <c r="F7" s="795">
        <f>D7/$D$13*100</f>
        <v>9.355290457212071</v>
      </c>
      <c r="G7" s="796">
        <v>-1641.7133788044448</v>
      </c>
      <c r="H7" s="793">
        <f>D7-C7</f>
        <v>601.7421422641055</v>
      </c>
      <c r="I7" s="797">
        <v>-5.2273876928117069</v>
      </c>
      <c r="J7" s="798">
        <f>H7/C7*100</f>
        <v>2.0216918010579721</v>
      </c>
      <c r="K7" s="799">
        <f>G7/$G$13*100</f>
        <v>-14.076430077688828</v>
      </c>
      <c r="L7" s="800">
        <f>H7/$H$13*100</f>
        <v>7.4585202835378093</v>
      </c>
      <c r="N7" s="801"/>
      <c r="P7" s="802"/>
    </row>
    <row r="8" spans="2:16">
      <c r="B8" s="803" t="s">
        <v>8</v>
      </c>
      <c r="C8" s="804">
        <v>56254.545535698053</v>
      </c>
      <c r="D8" s="805">
        <v>55400.261058556862</v>
      </c>
      <c r="E8" s="806">
        <f t="shared" ref="E8:E13" si="0">C8/$C$13*100</f>
        <v>17.77288934391224</v>
      </c>
      <c r="F8" s="807">
        <f t="shared" ref="F8:F13" si="1">D8/$D$13*100</f>
        <v>17.067939230560263</v>
      </c>
      <c r="G8" s="808">
        <v>479.54553569805284</v>
      </c>
      <c r="H8" s="805">
        <f t="shared" ref="H8:H13" si="2">D8-C8</f>
        <v>-854.28447714119102</v>
      </c>
      <c r="I8" s="806">
        <v>0.85978581030578727</v>
      </c>
      <c r="J8" s="807">
        <f t="shared" ref="J8:J13" si="3">H8/C8*100</f>
        <v>-1.5186052415961275</v>
      </c>
      <c r="K8" s="809">
        <f t="shared" ref="K8:K13" si="4">G8/$G$13*100</f>
        <v>4.1117342950797404</v>
      </c>
      <c r="L8" s="810">
        <f t="shared" ref="L8:L13" si="5">H8/$H$13*100</f>
        <v>-10.588751648164468</v>
      </c>
      <c r="P8" s="802"/>
    </row>
    <row r="9" spans="2:16">
      <c r="B9" s="803" t="s">
        <v>9</v>
      </c>
      <c r="C9" s="804">
        <v>38622.842224616295</v>
      </c>
      <c r="D9" s="805">
        <v>35367.41272525306</v>
      </c>
      <c r="E9" s="806">
        <f t="shared" si="0"/>
        <v>12.202382838021247</v>
      </c>
      <c r="F9" s="807">
        <f t="shared" si="1"/>
        <v>10.896137303373344</v>
      </c>
      <c r="G9" s="808">
        <v>-2255.1577753837046</v>
      </c>
      <c r="H9" s="805">
        <f t="shared" si="2"/>
        <v>-3255.4294993632357</v>
      </c>
      <c r="I9" s="806">
        <v>-5.5168006638869427</v>
      </c>
      <c r="J9" s="807">
        <f t="shared" si="3"/>
        <v>-8.4287673093317448</v>
      </c>
      <c r="K9" s="809">
        <f t="shared" si="4"/>
        <v>-19.336244163681332</v>
      </c>
      <c r="L9" s="810">
        <f t="shared" si="5"/>
        <v>-40.350650631298485</v>
      </c>
      <c r="P9" s="802"/>
    </row>
    <row r="10" spans="2:16" ht="42.75">
      <c r="B10" s="803" t="s">
        <v>10</v>
      </c>
      <c r="C10" s="804">
        <v>85293.059574034589</v>
      </c>
      <c r="D10" s="805">
        <v>91986.135455174765</v>
      </c>
      <c r="E10" s="806">
        <f t="shared" si="0"/>
        <v>26.947228800400985</v>
      </c>
      <c r="F10" s="807">
        <f t="shared" si="1"/>
        <v>28.339465193919168</v>
      </c>
      <c r="G10" s="808">
        <v>3482.0595740345889</v>
      </c>
      <c r="H10" s="805">
        <f t="shared" si="2"/>
        <v>6693.0758811401756</v>
      </c>
      <c r="I10" s="806">
        <v>4.2562241923880517</v>
      </c>
      <c r="J10" s="807">
        <f t="shared" si="3"/>
        <v>7.8471518252086732</v>
      </c>
      <c r="K10" s="809">
        <f t="shared" si="4"/>
        <v>29.855983847764772</v>
      </c>
      <c r="L10" s="810">
        <f t="shared" si="5"/>
        <v>82.959857242026999</v>
      </c>
      <c r="P10" s="802"/>
    </row>
    <row r="11" spans="2:16">
      <c r="B11" s="803" t="s">
        <v>11</v>
      </c>
      <c r="C11" s="804">
        <v>35148.009614851697</v>
      </c>
      <c r="D11" s="805">
        <v>36053.766729377661</v>
      </c>
      <c r="E11" s="806">
        <f t="shared" si="0"/>
        <v>11.104554833655383</v>
      </c>
      <c r="F11" s="807">
        <f t="shared" si="1"/>
        <v>11.107592054835044</v>
      </c>
      <c r="G11" s="808">
        <v>4811.0096148516968</v>
      </c>
      <c r="H11" s="805">
        <f t="shared" si="2"/>
        <v>905.75711452596443</v>
      </c>
      <c r="I11" s="806">
        <v>15.858554289651899</v>
      </c>
      <c r="J11" s="807">
        <f t="shared" si="3"/>
        <v>2.5769798189176529</v>
      </c>
      <c r="K11" s="809">
        <f t="shared" si="4"/>
        <v>41.25070875396414</v>
      </c>
      <c r="L11" s="810">
        <f t="shared" si="5"/>
        <v>11.226748695432965</v>
      </c>
      <c r="P11" s="802"/>
    </row>
    <row r="12" spans="2:16" ht="64.5" customHeight="1" thickBot="1">
      <c r="B12" s="791" t="s">
        <v>12</v>
      </c>
      <c r="C12" s="792">
        <v>71436.109651221181</v>
      </c>
      <c r="D12" s="811">
        <v>75413.097330968958</v>
      </c>
      <c r="E12" s="797">
        <f t="shared" si="0"/>
        <v>22.569306353831532</v>
      </c>
      <c r="F12" s="812">
        <f t="shared" si="1"/>
        <v>23.233575760100106</v>
      </c>
      <c r="G12" s="813">
        <v>6787.1096512211807</v>
      </c>
      <c r="H12" s="811">
        <f t="shared" si="2"/>
        <v>3976.9876797477773</v>
      </c>
      <c r="I12" s="797">
        <v>10.498398507666291</v>
      </c>
      <c r="J12" s="814">
        <f t="shared" si="3"/>
        <v>5.5671952170477583</v>
      </c>
      <c r="K12" s="815">
        <f t="shared" si="4"/>
        <v>58.194247344561688</v>
      </c>
      <c r="L12" s="800">
        <f t="shared" si="5"/>
        <v>49.294276058464717</v>
      </c>
      <c r="P12" s="802"/>
    </row>
    <row r="13" spans="2:16" ht="15" thickBot="1">
      <c r="B13" s="816" t="s">
        <v>13</v>
      </c>
      <c r="C13" s="817">
        <v>316518.85322161735</v>
      </c>
      <c r="D13" s="818">
        <v>324586.70206279098</v>
      </c>
      <c r="E13" s="819">
        <f t="shared" si="0"/>
        <v>100</v>
      </c>
      <c r="F13" s="820">
        <f t="shared" si="1"/>
        <v>100</v>
      </c>
      <c r="G13" s="821">
        <v>11662.853221617348</v>
      </c>
      <c r="H13" s="818">
        <f t="shared" si="2"/>
        <v>8067.8488411736325</v>
      </c>
      <c r="I13" s="822">
        <v>3.8256925307743153</v>
      </c>
      <c r="J13" s="820">
        <f t="shared" si="3"/>
        <v>2.5489315277926772</v>
      </c>
      <c r="K13" s="819">
        <f t="shared" si="4"/>
        <v>100</v>
      </c>
      <c r="L13" s="823">
        <f t="shared" si="5"/>
        <v>100</v>
      </c>
      <c r="M13" s="824"/>
    </row>
    <row r="15" spans="2:16">
      <c r="B15" s="825" t="s">
        <v>731</v>
      </c>
    </row>
    <row r="16" spans="2:16">
      <c r="J16" s="802"/>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heetViews>
  <sheetFormatPr defaultColWidth="8.85546875" defaultRowHeight="14.25"/>
  <cols>
    <col min="1" max="1" width="8.85546875" style="776"/>
    <col min="2" max="2" width="37.140625" style="776" customWidth="1"/>
    <col min="3" max="4" width="10.28515625" style="776" customWidth="1"/>
    <col min="5" max="6" width="10" style="776" customWidth="1"/>
    <col min="7" max="8" width="11.7109375" style="776" customWidth="1"/>
    <col min="9" max="12" width="10" style="776" customWidth="1"/>
    <col min="13" max="16384" width="8.85546875" style="776"/>
  </cols>
  <sheetData>
    <row r="1" spans="2:15">
      <c r="K1" s="1298" t="s">
        <v>99</v>
      </c>
      <c r="L1" s="1298"/>
    </row>
    <row r="3" spans="2:15">
      <c r="B3" s="1299" t="s">
        <v>14</v>
      </c>
      <c r="C3" s="1299"/>
      <c r="D3" s="1299"/>
      <c r="E3" s="1299"/>
      <c r="F3" s="1299"/>
      <c r="G3" s="1299"/>
      <c r="H3" s="1299"/>
      <c r="I3" s="1299"/>
      <c r="J3" s="1299"/>
      <c r="K3" s="1299"/>
      <c r="L3" s="1299"/>
    </row>
    <row r="4" spans="2:15" ht="15" thickBot="1"/>
    <row r="5" spans="2:15" ht="90.6" customHeight="1" thickBot="1">
      <c r="B5" s="1300" t="s">
        <v>1</v>
      </c>
      <c r="C5" s="1307" t="s">
        <v>2</v>
      </c>
      <c r="D5" s="1308"/>
      <c r="E5" s="1309" t="s">
        <v>3</v>
      </c>
      <c r="F5" s="1310"/>
      <c r="G5" s="1309" t="s">
        <v>4</v>
      </c>
      <c r="H5" s="1310"/>
      <c r="I5" s="1309" t="s">
        <v>5</v>
      </c>
      <c r="J5" s="1310"/>
      <c r="K5" s="1307" t="s">
        <v>6</v>
      </c>
      <c r="L5" s="1311"/>
      <c r="M5" s="824"/>
    </row>
    <row r="6" spans="2:15" ht="15" thickBot="1">
      <c r="B6" s="1301"/>
      <c r="C6" s="826">
        <v>2021</v>
      </c>
      <c r="D6" s="826">
        <v>2022</v>
      </c>
      <c r="E6" s="826">
        <v>2021</v>
      </c>
      <c r="F6" s="826">
        <v>2022</v>
      </c>
      <c r="G6" s="826">
        <v>2021</v>
      </c>
      <c r="H6" s="826">
        <v>2022</v>
      </c>
      <c r="I6" s="826">
        <v>2021</v>
      </c>
      <c r="J6" s="826">
        <v>2022</v>
      </c>
      <c r="K6" s="827">
        <v>2021</v>
      </c>
      <c r="L6" s="828">
        <v>2022</v>
      </c>
      <c r="M6" s="824"/>
    </row>
    <row r="7" spans="2:15" ht="28.5">
      <c r="B7" s="791" t="s">
        <v>7</v>
      </c>
      <c r="C7" s="829">
        <v>52225.148185427359</v>
      </c>
      <c r="D7" s="829">
        <v>64569.410295261237</v>
      </c>
      <c r="E7" s="795">
        <f>C7/$C$13*100</f>
        <v>10.720045568582421</v>
      </c>
      <c r="F7" s="795">
        <f>D7/$D$13*100</f>
        <v>11.309833021966202</v>
      </c>
      <c r="G7" s="829">
        <v>-5125.8518145726412</v>
      </c>
      <c r="H7" s="829">
        <f>D7-C7</f>
        <v>12344.262109833879</v>
      </c>
      <c r="I7" s="795">
        <v>-8.9376851573165972</v>
      </c>
      <c r="J7" s="795">
        <f>H7/C7*100</f>
        <v>23.636624382577356</v>
      </c>
      <c r="K7" s="800">
        <f>G7/$G$13*100</f>
        <v>-19.557736772540636</v>
      </c>
      <c r="L7" s="830">
        <f>H7/$H$13*100</f>
        <v>14.740984934645985</v>
      </c>
      <c r="M7" s="824"/>
      <c r="N7" s="801"/>
      <c r="O7" s="802"/>
    </row>
    <row r="8" spans="2:15">
      <c r="B8" s="803" t="s">
        <v>8</v>
      </c>
      <c r="C8" s="831">
        <v>121890.35658354779</v>
      </c>
      <c r="D8" s="831">
        <v>138390.50243007569</v>
      </c>
      <c r="E8" s="807">
        <f t="shared" ref="E8:E13" si="0">C8/$C$13*100</f>
        <v>25.019941969470551</v>
      </c>
      <c r="F8" s="807">
        <f t="shared" ref="F8:F13" si="1">D8/$D$13*100</f>
        <v>24.240169875378783</v>
      </c>
      <c r="G8" s="831">
        <v>5187.356583547793</v>
      </c>
      <c r="H8" s="831">
        <f t="shared" ref="H8:H13" si="2">D8-C8</f>
        <v>16500.145846527899</v>
      </c>
      <c r="I8" s="807">
        <v>4.4449213675293633</v>
      </c>
      <c r="J8" s="807">
        <f t="shared" ref="J8:J13" si="3">H8/C8*100</f>
        <v>13.536875524043722</v>
      </c>
      <c r="K8" s="810">
        <f t="shared" ref="K8:K13" si="4">G8/$G$13*100</f>
        <v>19.792408808601483</v>
      </c>
      <c r="L8" s="832">
        <f t="shared" ref="L8:L13" si="5">H8/$H$13*100</f>
        <v>19.703761891880507</v>
      </c>
      <c r="M8" s="824"/>
      <c r="O8" s="802"/>
    </row>
    <row r="9" spans="2:15">
      <c r="B9" s="803" t="s">
        <v>9</v>
      </c>
      <c r="C9" s="831">
        <v>39157.150949277056</v>
      </c>
      <c r="D9" s="831">
        <v>44011.758427719469</v>
      </c>
      <c r="E9" s="807">
        <f t="shared" si="0"/>
        <v>8.0376304729995969</v>
      </c>
      <c r="F9" s="807">
        <f t="shared" si="1"/>
        <v>7.7090008495424049</v>
      </c>
      <c r="G9" s="831">
        <v>3643.1509492770565</v>
      </c>
      <c r="H9" s="831">
        <f t="shared" si="2"/>
        <v>4854.6074784424127</v>
      </c>
      <c r="I9" s="807">
        <v>10.258351493149339</v>
      </c>
      <c r="J9" s="807">
        <f t="shared" si="3"/>
        <v>12.397754588251118</v>
      </c>
      <c r="K9" s="810">
        <f t="shared" si="4"/>
        <v>13.900477396951965</v>
      </c>
      <c r="L9" s="832">
        <f t="shared" si="5"/>
        <v>5.7971626871346764</v>
      </c>
      <c r="M9" s="824"/>
      <c r="O9" s="802"/>
    </row>
    <row r="10" spans="2:15" ht="42.75">
      <c r="B10" s="803" t="s">
        <v>10</v>
      </c>
      <c r="C10" s="831">
        <v>138893.78448050329</v>
      </c>
      <c r="D10" s="831">
        <v>174932.8242086017</v>
      </c>
      <c r="E10" s="807">
        <f t="shared" si="0"/>
        <v>28.510167047057411</v>
      </c>
      <c r="F10" s="807">
        <f t="shared" si="1"/>
        <v>30.640840961892007</v>
      </c>
      <c r="G10" s="831">
        <v>8422.7844805032946</v>
      </c>
      <c r="H10" s="831">
        <f t="shared" si="2"/>
        <v>36039.039728098403</v>
      </c>
      <c r="I10" s="807">
        <v>6.4556755758009787</v>
      </c>
      <c r="J10" s="807">
        <f t="shared" si="3"/>
        <v>25.947194010799851</v>
      </c>
      <c r="K10" s="810">
        <f t="shared" si="4"/>
        <v>32.137214987994724</v>
      </c>
      <c r="L10" s="832">
        <f t="shared" si="5"/>
        <v>43.036265510580279</v>
      </c>
      <c r="M10" s="824"/>
      <c r="O10" s="802"/>
    </row>
    <row r="11" spans="2:15">
      <c r="B11" s="803" t="s">
        <v>11</v>
      </c>
      <c r="C11" s="831">
        <v>31249.029346903211</v>
      </c>
      <c r="D11" s="831">
        <v>33324.947004333051</v>
      </c>
      <c r="E11" s="807">
        <f t="shared" si="0"/>
        <v>6.4143622414123858</v>
      </c>
      <c r="F11" s="807">
        <f t="shared" si="1"/>
        <v>5.8371229404357798</v>
      </c>
      <c r="G11" s="831">
        <v>4516.0293469032113</v>
      </c>
      <c r="H11" s="831">
        <f t="shared" si="2"/>
        <v>2075.9176574298399</v>
      </c>
      <c r="I11" s="807">
        <v>16.893088493260059</v>
      </c>
      <c r="J11" s="807">
        <f t="shared" si="3"/>
        <v>6.6431428457651087</v>
      </c>
      <c r="K11" s="810">
        <f t="shared" si="4"/>
        <v>17.230953296913718</v>
      </c>
      <c r="L11" s="832">
        <f t="shared" si="5"/>
        <v>2.4789712533210837</v>
      </c>
      <c r="M11" s="824"/>
      <c r="O11" s="802"/>
    </row>
    <row r="12" spans="2:15" ht="57.75" thickBot="1">
      <c r="B12" s="791" t="s">
        <v>12</v>
      </c>
      <c r="C12" s="833">
        <v>103757.34936926514</v>
      </c>
      <c r="D12" s="833">
        <v>115684.47095044002</v>
      </c>
      <c r="E12" s="812">
        <f t="shared" si="0"/>
        <v>21.297852700477637</v>
      </c>
      <c r="F12" s="812">
        <f t="shared" si="1"/>
        <v>20.263032350784812</v>
      </c>
      <c r="G12" s="833">
        <v>9565.3493692651391</v>
      </c>
      <c r="H12" s="833">
        <f t="shared" si="2"/>
        <v>11927.121581174884</v>
      </c>
      <c r="I12" s="812">
        <v>10.155161127553443</v>
      </c>
      <c r="J12" s="812">
        <f t="shared" si="3"/>
        <v>11.495206511807751</v>
      </c>
      <c r="K12" s="800">
        <f t="shared" si="4"/>
        <v>36.496682282078879</v>
      </c>
      <c r="L12" s="830">
        <f t="shared" si="5"/>
        <v>14.242853722437362</v>
      </c>
      <c r="M12" s="824"/>
      <c r="O12" s="802"/>
    </row>
    <row r="13" spans="2:15" ht="15" thickBot="1">
      <c r="B13" s="816" t="s">
        <v>13</v>
      </c>
      <c r="C13" s="834">
        <v>487172.81891492382</v>
      </c>
      <c r="D13" s="834">
        <v>570913.91331643122</v>
      </c>
      <c r="E13" s="820">
        <f t="shared" si="0"/>
        <v>100</v>
      </c>
      <c r="F13" s="820">
        <f t="shared" si="1"/>
        <v>100</v>
      </c>
      <c r="G13" s="834">
        <v>26208.818914923817</v>
      </c>
      <c r="H13" s="834">
        <f t="shared" si="2"/>
        <v>83741.094401507406</v>
      </c>
      <c r="I13" s="820">
        <v>5.6856541757976364</v>
      </c>
      <c r="J13" s="820">
        <f t="shared" si="3"/>
        <v>17.189196759380643</v>
      </c>
      <c r="K13" s="835">
        <f t="shared" si="4"/>
        <v>100</v>
      </c>
      <c r="L13" s="823">
        <f t="shared" si="5"/>
        <v>100</v>
      </c>
      <c r="M13" s="824"/>
    </row>
    <row r="15" spans="2:15">
      <c r="B15" s="825" t="s">
        <v>731</v>
      </c>
    </row>
    <row r="17" spans="3:7">
      <c r="D17" s="801"/>
      <c r="G17" s="801"/>
    </row>
    <row r="18" spans="3:7">
      <c r="G18" s="801"/>
    </row>
    <row r="19" spans="3:7">
      <c r="C19" s="836"/>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heetViews>
  <sheetFormatPr defaultColWidth="8.85546875" defaultRowHeight="14.25"/>
  <cols>
    <col min="1" max="1" width="8.85546875" style="776"/>
    <col min="2" max="2" width="37.140625" style="776" customWidth="1"/>
    <col min="3" max="4" width="12.85546875" style="776" customWidth="1"/>
    <col min="5" max="10" width="10.42578125" style="776" customWidth="1"/>
    <col min="11" max="11" width="8.85546875" style="824"/>
    <col min="12" max="16384" width="8.85546875" style="776"/>
  </cols>
  <sheetData>
    <row r="1" spans="2:10">
      <c r="I1" s="1298" t="s">
        <v>98</v>
      </c>
      <c r="J1" s="1298"/>
    </row>
    <row r="3" spans="2:10">
      <c r="B3" s="1299" t="s">
        <v>15</v>
      </c>
      <c r="C3" s="1299"/>
      <c r="D3" s="1299"/>
      <c r="E3" s="1299"/>
      <c r="F3" s="1299"/>
      <c r="G3" s="1299"/>
      <c r="H3" s="1299"/>
      <c r="I3" s="1299"/>
      <c r="J3" s="1299"/>
    </row>
    <row r="4" spans="2:10" ht="15" thickBot="1"/>
    <row r="5" spans="2:10" ht="90.6" customHeight="1" thickBot="1">
      <c r="B5" s="1300" t="s">
        <v>1</v>
      </c>
      <c r="C5" s="1307" t="s">
        <v>16</v>
      </c>
      <c r="D5" s="1308"/>
      <c r="E5" s="1309" t="s">
        <v>17</v>
      </c>
      <c r="F5" s="1310"/>
      <c r="G5" s="1309" t="s">
        <v>18</v>
      </c>
      <c r="H5" s="1310"/>
      <c r="I5" s="1313" t="s">
        <v>19</v>
      </c>
      <c r="J5" s="1314"/>
    </row>
    <row r="6" spans="2:10" ht="15" thickBot="1">
      <c r="B6" s="1301"/>
      <c r="C6" s="826">
        <v>2021</v>
      </c>
      <c r="D6" s="826">
        <v>2022</v>
      </c>
      <c r="E6" s="826">
        <v>2021</v>
      </c>
      <c r="F6" s="826">
        <v>2022</v>
      </c>
      <c r="G6" s="826">
        <v>2021</v>
      </c>
      <c r="H6" s="826">
        <v>2022</v>
      </c>
      <c r="I6" s="826">
        <v>2021</v>
      </c>
      <c r="J6" s="826">
        <v>2022</v>
      </c>
    </row>
    <row r="7" spans="2:10" ht="28.5">
      <c r="B7" s="791" t="s">
        <v>7</v>
      </c>
      <c r="C7" s="837">
        <v>329.24342711140304</v>
      </c>
      <c r="D7" s="837">
        <v>395.89969055686254</v>
      </c>
      <c r="E7" s="838">
        <v>6.4025002101668633</v>
      </c>
      <c r="F7" s="838">
        <v>20.245282959864738</v>
      </c>
      <c r="G7" s="839">
        <v>1.2131802354817243</v>
      </c>
      <c r="H7" s="839">
        <v>1.1050775263358394</v>
      </c>
      <c r="I7" s="840">
        <v>0.15666217297849983</v>
      </c>
      <c r="J7" s="840">
        <v>-8.9106882872156206</v>
      </c>
    </row>
    <row r="8" spans="2:10">
      <c r="B8" s="803" t="s">
        <v>8</v>
      </c>
      <c r="C8" s="841">
        <v>294.66778659319078</v>
      </c>
      <c r="D8" s="841">
        <v>320.18584987151866</v>
      </c>
      <c r="E8" s="842">
        <v>0.44828259799119508</v>
      </c>
      <c r="F8" s="842">
        <v>8.6599433122146223</v>
      </c>
      <c r="G8" s="843">
        <v>1.5187635523721477</v>
      </c>
      <c r="H8" s="843">
        <v>1.5328722669892083</v>
      </c>
      <c r="I8" s="844">
        <v>5.3284740868716511</v>
      </c>
      <c r="J8" s="844">
        <v>0.92896057421343414</v>
      </c>
    </row>
    <row r="9" spans="2:10">
      <c r="B9" s="803" t="s">
        <v>9</v>
      </c>
      <c r="C9" s="841">
        <v>730.60029696442973</v>
      </c>
      <c r="D9" s="841">
        <v>753.24226053201312</v>
      </c>
      <c r="E9" s="842">
        <v>-3.2608735439531529</v>
      </c>
      <c r="F9" s="842">
        <v>3.0990903865846207</v>
      </c>
      <c r="G9" s="843">
        <v>0.64372984129714694</v>
      </c>
      <c r="H9" s="843">
        <v>0.69094993510715785</v>
      </c>
      <c r="I9" s="844">
        <v>10.291554511583584</v>
      </c>
      <c r="J9" s="844">
        <v>7.3353899074897839</v>
      </c>
    </row>
    <row r="10" spans="2:10" ht="42.75">
      <c r="B10" s="803" t="s">
        <v>10</v>
      </c>
      <c r="C10" s="841">
        <v>437.95447129603031</v>
      </c>
      <c r="D10" s="841">
        <v>504.54534348550578</v>
      </c>
      <c r="E10" s="842">
        <v>-0.37680491910688829</v>
      </c>
      <c r="F10" s="842">
        <v>15.204975985840335</v>
      </c>
      <c r="G10" s="843">
        <v>1.0171296810020911</v>
      </c>
      <c r="H10" s="843">
        <v>0.99114998290353995</v>
      </c>
      <c r="I10" s="844">
        <v>6.2449326626057768</v>
      </c>
      <c r="J10" s="844">
        <v>-2.554216889330732</v>
      </c>
    </row>
    <row r="11" spans="2:10">
      <c r="B11" s="803" t="s">
        <v>11</v>
      </c>
      <c r="C11" s="841">
        <v>1686.9639858496041</v>
      </c>
      <c r="D11" s="841">
        <v>1706.0180733722946</v>
      </c>
      <c r="E11" s="842">
        <v>-1.4047037537171008</v>
      </c>
      <c r="F11" s="842">
        <v>1.1294898813796834</v>
      </c>
      <c r="G11" s="843">
        <v>0.57236052877393939</v>
      </c>
      <c r="H11" s="843">
        <v>0.62755563272489012</v>
      </c>
      <c r="I11" s="844">
        <v>11.616437318004898</v>
      </c>
      <c r="J11" s="844">
        <v>9.6434155005735249</v>
      </c>
    </row>
    <row r="12" spans="2:10" ht="57.75" thickBot="1">
      <c r="B12" s="791" t="s">
        <v>12</v>
      </c>
      <c r="C12" s="845">
        <v>1667.896408256302</v>
      </c>
      <c r="D12" s="845">
        <v>1930.5202990810285</v>
      </c>
      <c r="E12" s="846">
        <v>7.3086047909292944</v>
      </c>
      <c r="F12" s="846">
        <v>15.745815478989229</v>
      </c>
      <c r="G12" s="847">
        <v>0.27463595162265708</v>
      </c>
      <c r="H12" s="847">
        <v>0.26891559810708532</v>
      </c>
      <c r="I12" s="848">
        <v>1.7551510559941477</v>
      </c>
      <c r="J12" s="848">
        <v>-2.0828859010532597</v>
      </c>
    </row>
    <row r="13" spans="2:10" ht="15" thickBot="1">
      <c r="B13" s="816" t="s">
        <v>13</v>
      </c>
      <c r="C13" s="849">
        <v>529.49499892679137</v>
      </c>
      <c r="D13" s="849">
        <v>601.97654029029957</v>
      </c>
      <c r="E13" s="850">
        <v>2.9830130974132487</v>
      </c>
      <c r="F13" s="850">
        <v>13.688805656411802</v>
      </c>
      <c r="G13" s="851">
        <v>0.86755290254493223</v>
      </c>
      <c r="H13" s="851">
        <v>0.8536285948310387</v>
      </c>
      <c r="I13" s="852">
        <v>4.1331926938920986</v>
      </c>
      <c r="J13" s="852">
        <v>-1.6050096395328808</v>
      </c>
    </row>
    <row r="15" spans="2:10" ht="27.6" customHeight="1">
      <c r="B15" s="1312" t="s">
        <v>732</v>
      </c>
      <c r="C15" s="1312"/>
      <c r="D15" s="1312"/>
      <c r="E15" s="1312"/>
      <c r="F15" s="1312"/>
      <c r="G15" s="1312"/>
      <c r="H15" s="1312"/>
      <c r="I15" s="1312"/>
      <c r="J15" s="1312"/>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6.85546875" style="853" customWidth="1"/>
    <col min="2" max="2" width="38.7109375" style="854" customWidth="1"/>
    <col min="3" max="4" width="7.85546875" style="854" customWidth="1"/>
    <col min="5" max="5" width="8.85546875" style="854" customWidth="1"/>
    <col min="6" max="6" width="8.28515625" style="854" customWidth="1"/>
    <col min="7" max="8" width="8.42578125" style="854" customWidth="1"/>
    <col min="9" max="9" width="9.7109375" style="854" customWidth="1"/>
    <col min="10" max="10" width="9.140625" style="854" customWidth="1"/>
    <col min="11" max="12" width="7.85546875" style="854" customWidth="1"/>
    <col min="13" max="14" width="11.140625" style="854" customWidth="1"/>
    <col min="15" max="16" width="9" style="854" customWidth="1"/>
    <col min="17" max="17" width="9.140625" style="854"/>
    <col min="18" max="255" width="9.140625" style="853"/>
    <col min="256" max="256" width="34" style="853" customWidth="1"/>
    <col min="257" max="258" width="7.85546875" style="853" customWidth="1"/>
    <col min="259" max="260" width="7.42578125" style="853" customWidth="1"/>
    <col min="261" max="262" width="8.42578125" style="853" customWidth="1"/>
    <col min="263" max="266" width="7.85546875" style="853" customWidth="1"/>
    <col min="267" max="268" width="9.140625" style="853" customWidth="1"/>
    <col min="269" max="270" width="9" style="853" customWidth="1"/>
    <col min="271" max="511" width="9.140625" style="853"/>
    <col min="512" max="512" width="34" style="853" customWidth="1"/>
    <col min="513" max="514" width="7.85546875" style="853" customWidth="1"/>
    <col min="515" max="516" width="7.42578125" style="853" customWidth="1"/>
    <col min="517" max="518" width="8.42578125" style="853" customWidth="1"/>
    <col min="519" max="522" width="7.85546875" style="853" customWidth="1"/>
    <col min="523" max="524" width="9.140625" style="853" customWidth="1"/>
    <col min="525" max="526" width="9" style="853" customWidth="1"/>
    <col min="527" max="767" width="9.140625" style="853"/>
    <col min="768" max="768" width="34" style="853" customWidth="1"/>
    <col min="769" max="770" width="7.85546875" style="853" customWidth="1"/>
    <col min="771" max="772" width="7.42578125" style="853" customWidth="1"/>
    <col min="773" max="774" width="8.42578125" style="853" customWidth="1"/>
    <col min="775" max="778" width="7.85546875" style="853" customWidth="1"/>
    <col min="779" max="780" width="9.140625" style="853" customWidth="1"/>
    <col min="781" max="782" width="9" style="853" customWidth="1"/>
    <col min="783" max="1023" width="9.140625" style="853"/>
    <col min="1024" max="1024" width="34" style="853" customWidth="1"/>
    <col min="1025" max="1026" width="7.85546875" style="853" customWidth="1"/>
    <col min="1027" max="1028" width="7.42578125" style="853" customWidth="1"/>
    <col min="1029" max="1030" width="8.42578125" style="853" customWidth="1"/>
    <col min="1031" max="1034" width="7.85546875" style="853" customWidth="1"/>
    <col min="1035" max="1036" width="9.140625" style="853" customWidth="1"/>
    <col min="1037" max="1038" width="9" style="853" customWidth="1"/>
    <col min="1039" max="1279" width="9.140625" style="853"/>
    <col min="1280" max="1280" width="34" style="853" customWidth="1"/>
    <col min="1281" max="1282" width="7.85546875" style="853" customWidth="1"/>
    <col min="1283" max="1284" width="7.42578125" style="853" customWidth="1"/>
    <col min="1285" max="1286" width="8.42578125" style="853" customWidth="1"/>
    <col min="1287" max="1290" width="7.85546875" style="853" customWidth="1"/>
    <col min="1291" max="1292" width="9.140625" style="853" customWidth="1"/>
    <col min="1293" max="1294" width="9" style="853" customWidth="1"/>
    <col min="1295" max="1535" width="9.140625" style="853"/>
    <col min="1536" max="1536" width="34" style="853" customWidth="1"/>
    <col min="1537" max="1538" width="7.85546875" style="853" customWidth="1"/>
    <col min="1539" max="1540" width="7.42578125" style="853" customWidth="1"/>
    <col min="1541" max="1542" width="8.42578125" style="853" customWidth="1"/>
    <col min="1543" max="1546" width="7.85546875" style="853" customWidth="1"/>
    <col min="1547" max="1548" width="9.140625" style="853" customWidth="1"/>
    <col min="1549" max="1550" width="9" style="853" customWidth="1"/>
    <col min="1551" max="1791" width="9.140625" style="853"/>
    <col min="1792" max="1792" width="34" style="853" customWidth="1"/>
    <col min="1793" max="1794" width="7.85546875" style="853" customWidth="1"/>
    <col min="1795" max="1796" width="7.42578125" style="853" customWidth="1"/>
    <col min="1797" max="1798" width="8.42578125" style="853" customWidth="1"/>
    <col min="1799" max="1802" width="7.85546875" style="853" customWidth="1"/>
    <col min="1803" max="1804" width="9.140625" style="853" customWidth="1"/>
    <col min="1805" max="1806" width="9" style="853" customWidth="1"/>
    <col min="1807" max="2047" width="9.140625" style="853"/>
    <col min="2048" max="2048" width="34" style="853" customWidth="1"/>
    <col min="2049" max="2050" width="7.85546875" style="853" customWidth="1"/>
    <col min="2051" max="2052" width="7.42578125" style="853" customWidth="1"/>
    <col min="2053" max="2054" width="8.42578125" style="853" customWidth="1"/>
    <col min="2055" max="2058" width="7.85546875" style="853" customWidth="1"/>
    <col min="2059" max="2060" width="9.140625" style="853" customWidth="1"/>
    <col min="2061" max="2062" width="9" style="853" customWidth="1"/>
    <col min="2063" max="2303" width="9.140625" style="853"/>
    <col min="2304" max="2304" width="34" style="853" customWidth="1"/>
    <col min="2305" max="2306" width="7.85546875" style="853" customWidth="1"/>
    <col min="2307" max="2308" width="7.42578125" style="853" customWidth="1"/>
    <col min="2309" max="2310" width="8.42578125" style="853" customWidth="1"/>
    <col min="2311" max="2314" width="7.85546875" style="853" customWidth="1"/>
    <col min="2315" max="2316" width="9.140625" style="853" customWidth="1"/>
    <col min="2317" max="2318" width="9" style="853" customWidth="1"/>
    <col min="2319" max="2559" width="9.140625" style="853"/>
    <col min="2560" max="2560" width="34" style="853" customWidth="1"/>
    <col min="2561" max="2562" width="7.85546875" style="853" customWidth="1"/>
    <col min="2563" max="2564" width="7.42578125" style="853" customWidth="1"/>
    <col min="2565" max="2566" width="8.42578125" style="853" customWidth="1"/>
    <col min="2567" max="2570" width="7.85546875" style="853" customWidth="1"/>
    <col min="2571" max="2572" width="9.140625" style="853" customWidth="1"/>
    <col min="2573" max="2574" width="9" style="853" customWidth="1"/>
    <col min="2575" max="2815" width="9.140625" style="853"/>
    <col min="2816" max="2816" width="34" style="853" customWidth="1"/>
    <col min="2817" max="2818" width="7.85546875" style="853" customWidth="1"/>
    <col min="2819" max="2820" width="7.42578125" style="853" customWidth="1"/>
    <col min="2821" max="2822" width="8.42578125" style="853" customWidth="1"/>
    <col min="2823" max="2826" width="7.85546875" style="853" customWidth="1"/>
    <col min="2827" max="2828" width="9.140625" style="853" customWidth="1"/>
    <col min="2829" max="2830" width="9" style="853" customWidth="1"/>
    <col min="2831" max="3071" width="9.140625" style="853"/>
    <col min="3072" max="3072" width="34" style="853" customWidth="1"/>
    <col min="3073" max="3074" width="7.85546875" style="853" customWidth="1"/>
    <col min="3075" max="3076" width="7.42578125" style="853" customWidth="1"/>
    <col min="3077" max="3078" width="8.42578125" style="853" customWidth="1"/>
    <col min="3079" max="3082" width="7.85546875" style="853" customWidth="1"/>
    <col min="3083" max="3084" width="9.140625" style="853" customWidth="1"/>
    <col min="3085" max="3086" width="9" style="853" customWidth="1"/>
    <col min="3087" max="3327" width="9.140625" style="853"/>
    <col min="3328" max="3328" width="34" style="853" customWidth="1"/>
    <col min="3329" max="3330" width="7.85546875" style="853" customWidth="1"/>
    <col min="3331" max="3332" width="7.42578125" style="853" customWidth="1"/>
    <col min="3333" max="3334" width="8.42578125" style="853" customWidth="1"/>
    <col min="3335" max="3338" width="7.85546875" style="853" customWidth="1"/>
    <col min="3339" max="3340" width="9.140625" style="853" customWidth="1"/>
    <col min="3341" max="3342" width="9" style="853" customWidth="1"/>
    <col min="3343" max="3583" width="9.140625" style="853"/>
    <col min="3584" max="3584" width="34" style="853" customWidth="1"/>
    <col min="3585" max="3586" width="7.85546875" style="853" customWidth="1"/>
    <col min="3587" max="3588" width="7.42578125" style="853" customWidth="1"/>
    <col min="3589" max="3590" width="8.42578125" style="853" customWidth="1"/>
    <col min="3591" max="3594" width="7.85546875" style="853" customWidth="1"/>
    <col min="3595" max="3596" width="9.140625" style="853" customWidth="1"/>
    <col min="3597" max="3598" width="9" style="853" customWidth="1"/>
    <col min="3599" max="3839" width="9.140625" style="853"/>
    <col min="3840" max="3840" width="34" style="853" customWidth="1"/>
    <col min="3841" max="3842" width="7.85546875" style="853" customWidth="1"/>
    <col min="3843" max="3844" width="7.42578125" style="853" customWidth="1"/>
    <col min="3845" max="3846" width="8.42578125" style="853" customWidth="1"/>
    <col min="3847" max="3850" width="7.85546875" style="853" customWidth="1"/>
    <col min="3851" max="3852" width="9.140625" style="853" customWidth="1"/>
    <col min="3853" max="3854" width="9" style="853" customWidth="1"/>
    <col min="3855" max="4095" width="9.140625" style="853"/>
    <col min="4096" max="4096" width="34" style="853" customWidth="1"/>
    <col min="4097" max="4098" width="7.85546875" style="853" customWidth="1"/>
    <col min="4099" max="4100" width="7.42578125" style="853" customWidth="1"/>
    <col min="4101" max="4102" width="8.42578125" style="853" customWidth="1"/>
    <col min="4103" max="4106" width="7.85546875" style="853" customWidth="1"/>
    <col min="4107" max="4108" width="9.140625" style="853" customWidth="1"/>
    <col min="4109" max="4110" width="9" style="853" customWidth="1"/>
    <col min="4111" max="4351" width="9.140625" style="853"/>
    <col min="4352" max="4352" width="34" style="853" customWidth="1"/>
    <col min="4353" max="4354" width="7.85546875" style="853" customWidth="1"/>
    <col min="4355" max="4356" width="7.42578125" style="853" customWidth="1"/>
    <col min="4357" max="4358" width="8.42578125" style="853" customWidth="1"/>
    <col min="4359" max="4362" width="7.85546875" style="853" customWidth="1"/>
    <col min="4363" max="4364" width="9.140625" style="853" customWidth="1"/>
    <col min="4365" max="4366" width="9" style="853" customWidth="1"/>
    <col min="4367" max="4607" width="9.140625" style="853"/>
    <col min="4608" max="4608" width="34" style="853" customWidth="1"/>
    <col min="4609" max="4610" width="7.85546875" style="853" customWidth="1"/>
    <col min="4611" max="4612" width="7.42578125" style="853" customWidth="1"/>
    <col min="4613" max="4614" width="8.42578125" style="853" customWidth="1"/>
    <col min="4615" max="4618" width="7.85546875" style="853" customWidth="1"/>
    <col min="4619" max="4620" width="9.140625" style="853" customWidth="1"/>
    <col min="4621" max="4622" width="9" style="853" customWidth="1"/>
    <col min="4623" max="4863" width="9.140625" style="853"/>
    <col min="4864" max="4864" width="34" style="853" customWidth="1"/>
    <col min="4865" max="4866" width="7.85546875" style="853" customWidth="1"/>
    <col min="4867" max="4868" width="7.42578125" style="853" customWidth="1"/>
    <col min="4869" max="4870" width="8.42578125" style="853" customWidth="1"/>
    <col min="4871" max="4874" width="7.85546875" style="853" customWidth="1"/>
    <col min="4875" max="4876" width="9.140625" style="853" customWidth="1"/>
    <col min="4877" max="4878" width="9" style="853" customWidth="1"/>
    <col min="4879" max="5119" width="9.140625" style="853"/>
    <col min="5120" max="5120" width="34" style="853" customWidth="1"/>
    <col min="5121" max="5122" width="7.85546875" style="853" customWidth="1"/>
    <col min="5123" max="5124" width="7.42578125" style="853" customWidth="1"/>
    <col min="5125" max="5126" width="8.42578125" style="853" customWidth="1"/>
    <col min="5127" max="5130" width="7.85546875" style="853" customWidth="1"/>
    <col min="5131" max="5132" width="9.140625" style="853" customWidth="1"/>
    <col min="5133" max="5134" width="9" style="853" customWidth="1"/>
    <col min="5135" max="5375" width="9.140625" style="853"/>
    <col min="5376" max="5376" width="34" style="853" customWidth="1"/>
    <col min="5377" max="5378" width="7.85546875" style="853" customWidth="1"/>
    <col min="5379" max="5380" width="7.42578125" style="853" customWidth="1"/>
    <col min="5381" max="5382" width="8.42578125" style="853" customWidth="1"/>
    <col min="5383" max="5386" width="7.85546875" style="853" customWidth="1"/>
    <col min="5387" max="5388" width="9.140625" style="853" customWidth="1"/>
    <col min="5389" max="5390" width="9" style="853" customWidth="1"/>
    <col min="5391" max="5631" width="9.140625" style="853"/>
    <col min="5632" max="5632" width="34" style="853" customWidth="1"/>
    <col min="5633" max="5634" width="7.85546875" style="853" customWidth="1"/>
    <col min="5635" max="5636" width="7.42578125" style="853" customWidth="1"/>
    <col min="5637" max="5638" width="8.42578125" style="853" customWidth="1"/>
    <col min="5639" max="5642" width="7.85546875" style="853" customWidth="1"/>
    <col min="5643" max="5644" width="9.140625" style="853" customWidth="1"/>
    <col min="5645" max="5646" width="9" style="853" customWidth="1"/>
    <col min="5647" max="5887" width="9.140625" style="853"/>
    <col min="5888" max="5888" width="34" style="853" customWidth="1"/>
    <col min="5889" max="5890" width="7.85546875" style="853" customWidth="1"/>
    <col min="5891" max="5892" width="7.42578125" style="853" customWidth="1"/>
    <col min="5893" max="5894" width="8.42578125" style="853" customWidth="1"/>
    <col min="5895" max="5898" width="7.85546875" style="853" customWidth="1"/>
    <col min="5899" max="5900" width="9.140625" style="853" customWidth="1"/>
    <col min="5901" max="5902" width="9" style="853" customWidth="1"/>
    <col min="5903" max="6143" width="9.140625" style="853"/>
    <col min="6144" max="6144" width="34" style="853" customWidth="1"/>
    <col min="6145" max="6146" width="7.85546875" style="853" customWidth="1"/>
    <col min="6147" max="6148" width="7.42578125" style="853" customWidth="1"/>
    <col min="6149" max="6150" width="8.42578125" style="853" customWidth="1"/>
    <col min="6151" max="6154" width="7.85546875" style="853" customWidth="1"/>
    <col min="6155" max="6156" width="9.140625" style="853" customWidth="1"/>
    <col min="6157" max="6158" width="9" style="853" customWidth="1"/>
    <col min="6159" max="6399" width="9.140625" style="853"/>
    <col min="6400" max="6400" width="34" style="853" customWidth="1"/>
    <col min="6401" max="6402" width="7.85546875" style="853" customWidth="1"/>
    <col min="6403" max="6404" width="7.42578125" style="853" customWidth="1"/>
    <col min="6405" max="6406" width="8.42578125" style="853" customWidth="1"/>
    <col min="6407" max="6410" width="7.85546875" style="853" customWidth="1"/>
    <col min="6411" max="6412" width="9.140625" style="853" customWidth="1"/>
    <col min="6413" max="6414" width="9" style="853" customWidth="1"/>
    <col min="6415" max="6655" width="9.140625" style="853"/>
    <col min="6656" max="6656" width="34" style="853" customWidth="1"/>
    <col min="6657" max="6658" width="7.85546875" style="853" customWidth="1"/>
    <col min="6659" max="6660" width="7.42578125" style="853" customWidth="1"/>
    <col min="6661" max="6662" width="8.42578125" style="853" customWidth="1"/>
    <col min="6663" max="6666" width="7.85546875" style="853" customWidth="1"/>
    <col min="6667" max="6668" width="9.140625" style="853" customWidth="1"/>
    <col min="6669" max="6670" width="9" style="853" customWidth="1"/>
    <col min="6671" max="6911" width="9.140625" style="853"/>
    <col min="6912" max="6912" width="34" style="853" customWidth="1"/>
    <col min="6913" max="6914" width="7.85546875" style="853" customWidth="1"/>
    <col min="6915" max="6916" width="7.42578125" style="853" customWidth="1"/>
    <col min="6917" max="6918" width="8.42578125" style="853" customWidth="1"/>
    <col min="6919" max="6922" width="7.85546875" style="853" customWidth="1"/>
    <col min="6923" max="6924" width="9.140625" style="853" customWidth="1"/>
    <col min="6925" max="6926" width="9" style="853" customWidth="1"/>
    <col min="6927" max="7167" width="9.140625" style="853"/>
    <col min="7168" max="7168" width="34" style="853" customWidth="1"/>
    <col min="7169" max="7170" width="7.85546875" style="853" customWidth="1"/>
    <col min="7171" max="7172" width="7.42578125" style="853" customWidth="1"/>
    <col min="7173" max="7174" width="8.42578125" style="853" customWidth="1"/>
    <col min="7175" max="7178" width="7.85546875" style="853" customWidth="1"/>
    <col min="7179" max="7180" width="9.140625" style="853" customWidth="1"/>
    <col min="7181" max="7182" width="9" style="853" customWidth="1"/>
    <col min="7183" max="7423" width="9.140625" style="853"/>
    <col min="7424" max="7424" width="34" style="853" customWidth="1"/>
    <col min="7425" max="7426" width="7.85546875" style="853" customWidth="1"/>
    <col min="7427" max="7428" width="7.42578125" style="853" customWidth="1"/>
    <col min="7429" max="7430" width="8.42578125" style="853" customWidth="1"/>
    <col min="7431" max="7434" width="7.85546875" style="853" customWidth="1"/>
    <col min="7435" max="7436" width="9.140625" style="853" customWidth="1"/>
    <col min="7437" max="7438" width="9" style="853" customWidth="1"/>
    <col min="7439" max="7679" width="9.140625" style="853"/>
    <col min="7680" max="7680" width="34" style="853" customWidth="1"/>
    <col min="7681" max="7682" width="7.85546875" style="853" customWidth="1"/>
    <col min="7683" max="7684" width="7.42578125" style="853" customWidth="1"/>
    <col min="7685" max="7686" width="8.42578125" style="853" customWidth="1"/>
    <col min="7687" max="7690" width="7.85546875" style="853" customWidth="1"/>
    <col min="7691" max="7692" width="9.140625" style="853" customWidth="1"/>
    <col min="7693" max="7694" width="9" style="853" customWidth="1"/>
    <col min="7695" max="7935" width="9.140625" style="853"/>
    <col min="7936" max="7936" width="34" style="853" customWidth="1"/>
    <col min="7937" max="7938" width="7.85546875" style="853" customWidth="1"/>
    <col min="7939" max="7940" width="7.42578125" style="853" customWidth="1"/>
    <col min="7941" max="7942" width="8.42578125" style="853" customWidth="1"/>
    <col min="7943" max="7946" width="7.85546875" style="853" customWidth="1"/>
    <col min="7947" max="7948" width="9.140625" style="853" customWidth="1"/>
    <col min="7949" max="7950" width="9" style="853" customWidth="1"/>
    <col min="7951" max="8191" width="9.140625" style="853"/>
    <col min="8192" max="8192" width="34" style="853" customWidth="1"/>
    <col min="8193" max="8194" width="7.85546875" style="853" customWidth="1"/>
    <col min="8195" max="8196" width="7.42578125" style="853" customWidth="1"/>
    <col min="8197" max="8198" width="8.42578125" style="853" customWidth="1"/>
    <col min="8199" max="8202" width="7.85546875" style="853" customWidth="1"/>
    <col min="8203" max="8204" width="9.140625" style="853" customWidth="1"/>
    <col min="8205" max="8206" width="9" style="853" customWidth="1"/>
    <col min="8207" max="8447" width="9.140625" style="853"/>
    <col min="8448" max="8448" width="34" style="853" customWidth="1"/>
    <col min="8449" max="8450" width="7.85546875" style="853" customWidth="1"/>
    <col min="8451" max="8452" width="7.42578125" style="853" customWidth="1"/>
    <col min="8453" max="8454" width="8.42578125" style="853" customWidth="1"/>
    <col min="8455" max="8458" width="7.85546875" style="853" customWidth="1"/>
    <col min="8459" max="8460" width="9.140625" style="853" customWidth="1"/>
    <col min="8461" max="8462" width="9" style="853" customWidth="1"/>
    <col min="8463" max="8703" width="9.140625" style="853"/>
    <col min="8704" max="8704" width="34" style="853" customWidth="1"/>
    <col min="8705" max="8706" width="7.85546875" style="853" customWidth="1"/>
    <col min="8707" max="8708" width="7.42578125" style="853" customWidth="1"/>
    <col min="8709" max="8710" width="8.42578125" style="853" customWidth="1"/>
    <col min="8711" max="8714" width="7.85546875" style="853" customWidth="1"/>
    <col min="8715" max="8716" width="9.140625" style="853" customWidth="1"/>
    <col min="8717" max="8718" width="9" style="853" customWidth="1"/>
    <col min="8719" max="8959" width="9.140625" style="853"/>
    <col min="8960" max="8960" width="34" style="853" customWidth="1"/>
    <col min="8961" max="8962" width="7.85546875" style="853" customWidth="1"/>
    <col min="8963" max="8964" width="7.42578125" style="853" customWidth="1"/>
    <col min="8965" max="8966" width="8.42578125" style="853" customWidth="1"/>
    <col min="8967" max="8970" width="7.85546875" style="853" customWidth="1"/>
    <col min="8971" max="8972" width="9.140625" style="853" customWidth="1"/>
    <col min="8973" max="8974" width="9" style="853" customWidth="1"/>
    <col min="8975" max="9215" width="9.140625" style="853"/>
    <col min="9216" max="9216" width="34" style="853" customWidth="1"/>
    <col min="9217" max="9218" width="7.85546875" style="853" customWidth="1"/>
    <col min="9219" max="9220" width="7.42578125" style="853" customWidth="1"/>
    <col min="9221" max="9222" width="8.42578125" style="853" customWidth="1"/>
    <col min="9223" max="9226" width="7.85546875" style="853" customWidth="1"/>
    <col min="9227" max="9228" width="9.140625" style="853" customWidth="1"/>
    <col min="9229" max="9230" width="9" style="853" customWidth="1"/>
    <col min="9231" max="9471" width="9.140625" style="853"/>
    <col min="9472" max="9472" width="34" style="853" customWidth="1"/>
    <col min="9473" max="9474" width="7.85546875" style="853" customWidth="1"/>
    <col min="9475" max="9476" width="7.42578125" style="853" customWidth="1"/>
    <col min="9477" max="9478" width="8.42578125" style="853" customWidth="1"/>
    <col min="9479" max="9482" width="7.85546875" style="853" customWidth="1"/>
    <col min="9483" max="9484" width="9.140625" style="853" customWidth="1"/>
    <col min="9485" max="9486" width="9" style="853" customWidth="1"/>
    <col min="9487" max="9727" width="9.140625" style="853"/>
    <col min="9728" max="9728" width="34" style="853" customWidth="1"/>
    <col min="9729" max="9730" width="7.85546875" style="853" customWidth="1"/>
    <col min="9731" max="9732" width="7.42578125" style="853" customWidth="1"/>
    <col min="9733" max="9734" width="8.42578125" style="853" customWidth="1"/>
    <col min="9735" max="9738" width="7.85546875" style="853" customWidth="1"/>
    <col min="9739" max="9740" width="9.140625" style="853" customWidth="1"/>
    <col min="9741" max="9742" width="9" style="853" customWidth="1"/>
    <col min="9743" max="9983" width="9.140625" style="853"/>
    <col min="9984" max="9984" width="34" style="853" customWidth="1"/>
    <col min="9985" max="9986" width="7.85546875" style="853" customWidth="1"/>
    <col min="9987" max="9988" width="7.42578125" style="853" customWidth="1"/>
    <col min="9989" max="9990" width="8.42578125" style="853" customWidth="1"/>
    <col min="9991" max="9994" width="7.85546875" style="853" customWidth="1"/>
    <col min="9995" max="9996" width="9.140625" style="853" customWidth="1"/>
    <col min="9997" max="9998" width="9" style="853" customWidth="1"/>
    <col min="9999" max="10239" width="9.140625" style="853"/>
    <col min="10240" max="10240" width="34" style="853" customWidth="1"/>
    <col min="10241" max="10242" width="7.85546875" style="853" customWidth="1"/>
    <col min="10243" max="10244" width="7.42578125" style="853" customWidth="1"/>
    <col min="10245" max="10246" width="8.42578125" style="853" customWidth="1"/>
    <col min="10247" max="10250" width="7.85546875" style="853" customWidth="1"/>
    <col min="10251" max="10252" width="9.140625" style="853" customWidth="1"/>
    <col min="10253" max="10254" width="9" style="853" customWidth="1"/>
    <col min="10255" max="10495" width="9.140625" style="853"/>
    <col min="10496" max="10496" width="34" style="853" customWidth="1"/>
    <col min="10497" max="10498" width="7.85546875" style="853" customWidth="1"/>
    <col min="10499" max="10500" width="7.42578125" style="853" customWidth="1"/>
    <col min="10501" max="10502" width="8.42578125" style="853" customWidth="1"/>
    <col min="10503" max="10506" width="7.85546875" style="853" customWidth="1"/>
    <col min="10507" max="10508" width="9.140625" style="853" customWidth="1"/>
    <col min="10509" max="10510" width="9" style="853" customWidth="1"/>
    <col min="10511" max="10751" width="9.140625" style="853"/>
    <col min="10752" max="10752" width="34" style="853" customWidth="1"/>
    <col min="10753" max="10754" width="7.85546875" style="853" customWidth="1"/>
    <col min="10755" max="10756" width="7.42578125" style="853" customWidth="1"/>
    <col min="10757" max="10758" width="8.42578125" style="853" customWidth="1"/>
    <col min="10759" max="10762" width="7.85546875" style="853" customWidth="1"/>
    <col min="10763" max="10764" width="9.140625" style="853" customWidth="1"/>
    <col min="10765" max="10766" width="9" style="853" customWidth="1"/>
    <col min="10767" max="11007" width="9.140625" style="853"/>
    <col min="11008" max="11008" width="34" style="853" customWidth="1"/>
    <col min="11009" max="11010" width="7.85546875" style="853" customWidth="1"/>
    <col min="11011" max="11012" width="7.42578125" style="853" customWidth="1"/>
    <col min="11013" max="11014" width="8.42578125" style="853" customWidth="1"/>
    <col min="11015" max="11018" width="7.85546875" style="853" customWidth="1"/>
    <col min="11019" max="11020" width="9.140625" style="853" customWidth="1"/>
    <col min="11021" max="11022" width="9" style="853" customWidth="1"/>
    <col min="11023" max="11263" width="9.140625" style="853"/>
    <col min="11264" max="11264" width="34" style="853" customWidth="1"/>
    <col min="11265" max="11266" width="7.85546875" style="853" customWidth="1"/>
    <col min="11267" max="11268" width="7.42578125" style="853" customWidth="1"/>
    <col min="11269" max="11270" width="8.42578125" style="853" customWidth="1"/>
    <col min="11271" max="11274" width="7.85546875" style="853" customWidth="1"/>
    <col min="11275" max="11276" width="9.140625" style="853" customWidth="1"/>
    <col min="11277" max="11278" width="9" style="853" customWidth="1"/>
    <col min="11279" max="11519" width="9.140625" style="853"/>
    <col min="11520" max="11520" width="34" style="853" customWidth="1"/>
    <col min="11521" max="11522" width="7.85546875" style="853" customWidth="1"/>
    <col min="11523" max="11524" width="7.42578125" style="853" customWidth="1"/>
    <col min="11525" max="11526" width="8.42578125" style="853" customWidth="1"/>
    <col min="11527" max="11530" width="7.85546875" style="853" customWidth="1"/>
    <col min="11531" max="11532" width="9.140625" style="853" customWidth="1"/>
    <col min="11533" max="11534" width="9" style="853" customWidth="1"/>
    <col min="11535" max="11775" width="9.140625" style="853"/>
    <col min="11776" max="11776" width="34" style="853" customWidth="1"/>
    <col min="11777" max="11778" width="7.85546875" style="853" customWidth="1"/>
    <col min="11779" max="11780" width="7.42578125" style="853" customWidth="1"/>
    <col min="11781" max="11782" width="8.42578125" style="853" customWidth="1"/>
    <col min="11783" max="11786" width="7.85546875" style="853" customWidth="1"/>
    <col min="11787" max="11788" width="9.140625" style="853" customWidth="1"/>
    <col min="11789" max="11790" width="9" style="853" customWidth="1"/>
    <col min="11791" max="12031" width="9.140625" style="853"/>
    <col min="12032" max="12032" width="34" style="853" customWidth="1"/>
    <col min="12033" max="12034" width="7.85546875" style="853" customWidth="1"/>
    <col min="12035" max="12036" width="7.42578125" style="853" customWidth="1"/>
    <col min="12037" max="12038" width="8.42578125" style="853" customWidth="1"/>
    <col min="12039" max="12042" width="7.85546875" style="853" customWidth="1"/>
    <col min="12043" max="12044" width="9.140625" style="853" customWidth="1"/>
    <col min="12045" max="12046" width="9" style="853" customWidth="1"/>
    <col min="12047" max="12287" width="9.140625" style="853"/>
    <col min="12288" max="12288" width="34" style="853" customWidth="1"/>
    <col min="12289" max="12290" width="7.85546875" style="853" customWidth="1"/>
    <col min="12291" max="12292" width="7.42578125" style="853" customWidth="1"/>
    <col min="12293" max="12294" width="8.42578125" style="853" customWidth="1"/>
    <col min="12295" max="12298" width="7.85546875" style="853" customWidth="1"/>
    <col min="12299" max="12300" width="9.140625" style="853" customWidth="1"/>
    <col min="12301" max="12302" width="9" style="853" customWidth="1"/>
    <col min="12303" max="12543" width="9.140625" style="853"/>
    <col min="12544" max="12544" width="34" style="853" customWidth="1"/>
    <col min="12545" max="12546" width="7.85546875" style="853" customWidth="1"/>
    <col min="12547" max="12548" width="7.42578125" style="853" customWidth="1"/>
    <col min="12549" max="12550" width="8.42578125" style="853" customWidth="1"/>
    <col min="12551" max="12554" width="7.85546875" style="853" customWidth="1"/>
    <col min="12555" max="12556" width="9.140625" style="853" customWidth="1"/>
    <col min="12557" max="12558" width="9" style="853" customWidth="1"/>
    <col min="12559" max="12799" width="9.140625" style="853"/>
    <col min="12800" max="12800" width="34" style="853" customWidth="1"/>
    <col min="12801" max="12802" width="7.85546875" style="853" customWidth="1"/>
    <col min="12803" max="12804" width="7.42578125" style="853" customWidth="1"/>
    <col min="12805" max="12806" width="8.42578125" style="853" customWidth="1"/>
    <col min="12807" max="12810" width="7.85546875" style="853" customWidth="1"/>
    <col min="12811" max="12812" width="9.140625" style="853" customWidth="1"/>
    <col min="12813" max="12814" width="9" style="853" customWidth="1"/>
    <col min="12815" max="13055" width="9.140625" style="853"/>
    <col min="13056" max="13056" width="34" style="853" customWidth="1"/>
    <col min="13057" max="13058" width="7.85546875" style="853" customWidth="1"/>
    <col min="13059" max="13060" width="7.42578125" style="853" customWidth="1"/>
    <col min="13061" max="13062" width="8.42578125" style="853" customWidth="1"/>
    <col min="13063" max="13066" width="7.85546875" style="853" customWidth="1"/>
    <col min="13067" max="13068" width="9.140625" style="853" customWidth="1"/>
    <col min="13069" max="13070" width="9" style="853" customWidth="1"/>
    <col min="13071" max="13311" width="9.140625" style="853"/>
    <col min="13312" max="13312" width="34" style="853" customWidth="1"/>
    <col min="13313" max="13314" width="7.85546875" style="853" customWidth="1"/>
    <col min="13315" max="13316" width="7.42578125" style="853" customWidth="1"/>
    <col min="13317" max="13318" width="8.42578125" style="853" customWidth="1"/>
    <col min="13319" max="13322" width="7.85546875" style="853" customWidth="1"/>
    <col min="13323" max="13324" width="9.140625" style="853" customWidth="1"/>
    <col min="13325" max="13326" width="9" style="853" customWidth="1"/>
    <col min="13327" max="13567" width="9.140625" style="853"/>
    <col min="13568" max="13568" width="34" style="853" customWidth="1"/>
    <col min="13569" max="13570" width="7.85546875" style="853" customWidth="1"/>
    <col min="13571" max="13572" width="7.42578125" style="853" customWidth="1"/>
    <col min="13573" max="13574" width="8.42578125" style="853" customWidth="1"/>
    <col min="13575" max="13578" width="7.85546875" style="853" customWidth="1"/>
    <col min="13579" max="13580" width="9.140625" style="853" customWidth="1"/>
    <col min="13581" max="13582" width="9" style="853" customWidth="1"/>
    <col min="13583" max="13823" width="9.140625" style="853"/>
    <col min="13824" max="13824" width="34" style="853" customWidth="1"/>
    <col min="13825" max="13826" width="7.85546875" style="853" customWidth="1"/>
    <col min="13827" max="13828" width="7.42578125" style="853" customWidth="1"/>
    <col min="13829" max="13830" width="8.42578125" style="853" customWidth="1"/>
    <col min="13831" max="13834" width="7.85546875" style="853" customWidth="1"/>
    <col min="13835" max="13836" width="9.140625" style="853" customWidth="1"/>
    <col min="13837" max="13838" width="9" style="853" customWidth="1"/>
    <col min="13839" max="14079" width="9.140625" style="853"/>
    <col min="14080" max="14080" width="34" style="853" customWidth="1"/>
    <col min="14081" max="14082" width="7.85546875" style="853" customWidth="1"/>
    <col min="14083" max="14084" width="7.42578125" style="853" customWidth="1"/>
    <col min="14085" max="14086" width="8.42578125" style="853" customWidth="1"/>
    <col min="14087" max="14090" width="7.85546875" style="853" customWidth="1"/>
    <col min="14091" max="14092" width="9.140625" style="853" customWidth="1"/>
    <col min="14093" max="14094" width="9" style="853" customWidth="1"/>
    <col min="14095" max="14335" width="9.140625" style="853"/>
    <col min="14336" max="14336" width="34" style="853" customWidth="1"/>
    <col min="14337" max="14338" width="7.85546875" style="853" customWidth="1"/>
    <col min="14339" max="14340" width="7.42578125" style="853" customWidth="1"/>
    <col min="14341" max="14342" width="8.42578125" style="853" customWidth="1"/>
    <col min="14343" max="14346" width="7.85546875" style="853" customWidth="1"/>
    <col min="14347" max="14348" width="9.140625" style="853" customWidth="1"/>
    <col min="14349" max="14350" width="9" style="853" customWidth="1"/>
    <col min="14351" max="14591" width="9.140625" style="853"/>
    <col min="14592" max="14592" width="34" style="853" customWidth="1"/>
    <col min="14593" max="14594" width="7.85546875" style="853" customWidth="1"/>
    <col min="14595" max="14596" width="7.42578125" style="853" customWidth="1"/>
    <col min="14597" max="14598" width="8.42578125" style="853" customWidth="1"/>
    <col min="14599" max="14602" width="7.85546875" style="853" customWidth="1"/>
    <col min="14603" max="14604" width="9.140625" style="853" customWidth="1"/>
    <col min="14605" max="14606" width="9" style="853" customWidth="1"/>
    <col min="14607" max="14847" width="9.140625" style="853"/>
    <col min="14848" max="14848" width="34" style="853" customWidth="1"/>
    <col min="14849" max="14850" width="7.85546875" style="853" customWidth="1"/>
    <col min="14851" max="14852" width="7.42578125" style="853" customWidth="1"/>
    <col min="14853" max="14854" width="8.42578125" style="853" customWidth="1"/>
    <col min="14855" max="14858" width="7.85546875" style="853" customWidth="1"/>
    <col min="14859" max="14860" width="9.140625" style="853" customWidth="1"/>
    <col min="14861" max="14862" width="9" style="853" customWidth="1"/>
    <col min="14863" max="15103" width="9.140625" style="853"/>
    <col min="15104" max="15104" width="34" style="853" customWidth="1"/>
    <col min="15105" max="15106" width="7.85546875" style="853" customWidth="1"/>
    <col min="15107" max="15108" width="7.42578125" style="853" customWidth="1"/>
    <col min="15109" max="15110" width="8.42578125" style="853" customWidth="1"/>
    <col min="15111" max="15114" width="7.85546875" style="853" customWidth="1"/>
    <col min="15115" max="15116" width="9.140625" style="853" customWidth="1"/>
    <col min="15117" max="15118" width="9" style="853" customWidth="1"/>
    <col min="15119" max="15359" width="9.140625" style="853"/>
    <col min="15360" max="15360" width="34" style="853" customWidth="1"/>
    <col min="15361" max="15362" width="7.85546875" style="853" customWidth="1"/>
    <col min="15363" max="15364" width="7.42578125" style="853" customWidth="1"/>
    <col min="15365" max="15366" width="8.42578125" style="853" customWidth="1"/>
    <col min="15367" max="15370" width="7.85546875" style="853" customWidth="1"/>
    <col min="15371" max="15372" width="9.140625" style="853" customWidth="1"/>
    <col min="15373" max="15374" width="9" style="853" customWidth="1"/>
    <col min="15375" max="15615" width="9.140625" style="853"/>
    <col min="15616" max="15616" width="34" style="853" customWidth="1"/>
    <col min="15617" max="15618" width="7.85546875" style="853" customWidth="1"/>
    <col min="15619" max="15620" width="7.42578125" style="853" customWidth="1"/>
    <col min="15621" max="15622" width="8.42578125" style="853" customWidth="1"/>
    <col min="15623" max="15626" width="7.85546875" style="853" customWidth="1"/>
    <col min="15627" max="15628" width="9.140625" style="853" customWidth="1"/>
    <col min="15629" max="15630" width="9" style="853" customWidth="1"/>
    <col min="15631" max="15871" width="9.140625" style="853"/>
    <col min="15872" max="15872" width="34" style="853" customWidth="1"/>
    <col min="15873" max="15874" width="7.85546875" style="853" customWidth="1"/>
    <col min="15875" max="15876" width="7.42578125" style="853" customWidth="1"/>
    <col min="15877" max="15878" width="8.42578125" style="853" customWidth="1"/>
    <col min="15879" max="15882" width="7.85546875" style="853" customWidth="1"/>
    <col min="15883" max="15884" width="9.140625" style="853" customWidth="1"/>
    <col min="15885" max="15886" width="9" style="853" customWidth="1"/>
    <col min="15887" max="16127" width="9.140625" style="853"/>
    <col min="16128" max="16128" width="34" style="853" customWidth="1"/>
    <col min="16129" max="16130" width="7.85546875" style="853" customWidth="1"/>
    <col min="16131" max="16132" width="7.42578125" style="853" customWidth="1"/>
    <col min="16133" max="16134" width="8.42578125" style="853" customWidth="1"/>
    <col min="16135" max="16138" width="7.85546875" style="853" customWidth="1"/>
    <col min="16139" max="16140" width="9.140625" style="853" customWidth="1"/>
    <col min="16141" max="16142" width="9" style="853" customWidth="1"/>
    <col min="16143" max="16384" width="9.140625" style="853"/>
  </cols>
  <sheetData>
    <row r="1" spans="1:19" ht="15" customHeight="1">
      <c r="O1" s="1315" t="s">
        <v>97</v>
      </c>
      <c r="P1" s="1315"/>
    </row>
    <row r="2" spans="1:19">
      <c r="D2" s="855"/>
      <c r="F2" s="855"/>
      <c r="H2" s="855"/>
      <c r="J2" s="855"/>
    </row>
    <row r="3" spans="1:19">
      <c r="B3" s="1316" t="s">
        <v>20</v>
      </c>
      <c r="C3" s="1316"/>
      <c r="D3" s="1316"/>
      <c r="E3" s="1316"/>
      <c r="F3" s="1316"/>
      <c r="G3" s="1316"/>
      <c r="H3" s="1316"/>
      <c r="I3" s="1316"/>
      <c r="J3" s="1316"/>
      <c r="K3" s="1316"/>
      <c r="L3" s="1316"/>
      <c r="M3" s="1316"/>
      <c r="N3" s="1316"/>
      <c r="O3" s="1316"/>
      <c r="P3" s="1316"/>
    </row>
    <row r="4" spans="1:19" ht="15" thickBot="1">
      <c r="B4" s="856"/>
      <c r="C4" s="857"/>
      <c r="D4" s="857"/>
      <c r="E4" s="857"/>
      <c r="F4" s="857"/>
      <c r="G4" s="857"/>
      <c r="H4" s="857"/>
      <c r="I4" s="857"/>
      <c r="J4" s="857"/>
      <c r="K4" s="857"/>
      <c r="L4" s="857"/>
      <c r="M4" s="857"/>
      <c r="N4" s="857"/>
      <c r="O4" s="857"/>
      <c r="P4" s="857"/>
    </row>
    <row r="5" spans="1:19" s="858" customFormat="1" ht="96.6" customHeight="1" thickBot="1">
      <c r="B5" s="1317" t="s">
        <v>21</v>
      </c>
      <c r="C5" s="1319" t="s">
        <v>7</v>
      </c>
      <c r="D5" s="1320"/>
      <c r="E5" s="1319" t="s">
        <v>8</v>
      </c>
      <c r="F5" s="1321"/>
      <c r="G5" s="1322" t="s">
        <v>9</v>
      </c>
      <c r="H5" s="1320"/>
      <c r="I5" s="1319" t="s">
        <v>22</v>
      </c>
      <c r="J5" s="1321"/>
      <c r="K5" s="1319" t="s">
        <v>11</v>
      </c>
      <c r="L5" s="1321"/>
      <c r="M5" s="1319" t="s">
        <v>23</v>
      </c>
      <c r="N5" s="1321"/>
      <c r="O5" s="1322" t="s">
        <v>13</v>
      </c>
      <c r="P5" s="1320"/>
      <c r="Q5" s="859"/>
    </row>
    <row r="6" spans="1:19" s="860" customFormat="1" ht="13.5" thickBot="1">
      <c r="B6" s="1318"/>
      <c r="C6" s="861">
        <v>2021</v>
      </c>
      <c r="D6" s="862">
        <v>2022</v>
      </c>
      <c r="E6" s="861">
        <v>2021</v>
      </c>
      <c r="F6" s="862">
        <v>2022</v>
      </c>
      <c r="G6" s="861">
        <v>2021</v>
      </c>
      <c r="H6" s="862">
        <v>2022</v>
      </c>
      <c r="I6" s="861">
        <v>2021</v>
      </c>
      <c r="J6" s="862">
        <v>2022</v>
      </c>
      <c r="K6" s="861">
        <v>2021</v>
      </c>
      <c r="L6" s="862">
        <v>2022</v>
      </c>
      <c r="M6" s="861">
        <v>2021</v>
      </c>
      <c r="N6" s="862">
        <v>2022</v>
      </c>
      <c r="O6" s="861">
        <v>2021</v>
      </c>
      <c r="P6" s="862">
        <v>2022</v>
      </c>
      <c r="Q6" s="863"/>
    </row>
    <row r="7" spans="1:19" s="860" customFormat="1" ht="15" customHeight="1">
      <c r="A7" s="863"/>
      <c r="B7" s="864" t="s">
        <v>24</v>
      </c>
      <c r="C7" s="865">
        <v>1674</v>
      </c>
      <c r="D7" s="866">
        <v>1977</v>
      </c>
      <c r="E7" s="867">
        <v>7541</v>
      </c>
      <c r="F7" s="868">
        <v>8633</v>
      </c>
      <c r="G7" s="865">
        <v>5090</v>
      </c>
      <c r="H7" s="866">
        <v>5930</v>
      </c>
      <c r="I7" s="867">
        <v>28543</v>
      </c>
      <c r="J7" s="868">
        <v>30897</v>
      </c>
      <c r="K7" s="865">
        <v>2335</v>
      </c>
      <c r="L7" s="866">
        <v>2863</v>
      </c>
      <c r="M7" s="867">
        <v>7031</v>
      </c>
      <c r="N7" s="868">
        <v>8236</v>
      </c>
      <c r="O7" s="865">
        <v>52214</v>
      </c>
      <c r="P7" s="869">
        <v>58536</v>
      </c>
      <c r="Q7" s="863"/>
    </row>
    <row r="8" spans="1:19" s="860" customFormat="1" ht="15" customHeight="1">
      <c r="A8" s="863"/>
      <c r="B8" s="870" t="s">
        <v>25</v>
      </c>
      <c r="C8" s="871">
        <v>5.3965369720569055E-2</v>
      </c>
      <c r="D8" s="872">
        <v>5.1419919191568152E-2</v>
      </c>
      <c r="E8" s="873">
        <v>0.32107251966127248</v>
      </c>
      <c r="F8" s="874">
        <v>0.32813579920837921</v>
      </c>
      <c r="G8" s="871">
        <v>0.16994605869833143</v>
      </c>
      <c r="H8" s="872">
        <v>0.17009004108447695</v>
      </c>
      <c r="I8" s="873">
        <v>0.33026624744079558</v>
      </c>
      <c r="J8" s="874">
        <v>0.32835310508061383</v>
      </c>
      <c r="K8" s="871">
        <v>2.9728138787039421E-2</v>
      </c>
      <c r="L8" s="872">
        <v>3.0962552006092846E-2</v>
      </c>
      <c r="M8" s="873">
        <v>9.5021665691991997E-2</v>
      </c>
      <c r="N8" s="874">
        <v>9.1038583428868988E-2</v>
      </c>
      <c r="O8" s="875">
        <v>0.99999999999999989</v>
      </c>
      <c r="P8" s="876">
        <v>1</v>
      </c>
      <c r="Q8" s="863"/>
    </row>
    <row r="9" spans="1:19" s="860" customFormat="1" ht="15" customHeight="1" thickBot="1">
      <c r="A9" s="863"/>
      <c r="B9" s="877" t="s">
        <v>26</v>
      </c>
      <c r="C9" s="878">
        <v>0.14904381706238259</v>
      </c>
      <c r="D9" s="879">
        <v>0.14334383382886864</v>
      </c>
      <c r="E9" s="880">
        <v>0.8867515247637282</v>
      </c>
      <c r="F9" s="881">
        <v>0.91474751836525503</v>
      </c>
      <c r="G9" s="878">
        <v>0.46936413878496358</v>
      </c>
      <c r="H9" s="879">
        <v>0.47416174448513654</v>
      </c>
      <c r="I9" s="880">
        <v>0.91214314699086729</v>
      </c>
      <c r="J9" s="881">
        <v>0.91535330416440397</v>
      </c>
      <c r="K9" s="878">
        <v>8.2104418109671798E-2</v>
      </c>
      <c r="L9" s="879">
        <v>8.6314622415954098E-2</v>
      </c>
      <c r="M9" s="880">
        <v>0.26243481387587153</v>
      </c>
      <c r="N9" s="881">
        <v>0.25378918870769646</v>
      </c>
      <c r="O9" s="882">
        <v>2.7618418595874852</v>
      </c>
      <c r="P9" s="883">
        <v>2.7877102119673145</v>
      </c>
      <c r="Q9" s="863"/>
    </row>
    <row r="10" spans="1:19" s="884" customFormat="1" ht="13.5" customHeight="1" thickBot="1">
      <c r="B10" s="1323" t="s">
        <v>27</v>
      </c>
      <c r="C10" s="1323"/>
      <c r="D10" s="1323"/>
      <c r="E10" s="1323"/>
      <c r="F10" s="1323"/>
      <c r="G10" s="1323"/>
      <c r="H10" s="1323"/>
      <c r="I10" s="1323"/>
      <c r="J10" s="1323"/>
      <c r="K10" s="1323"/>
      <c r="L10" s="1323"/>
      <c r="M10" s="1323"/>
      <c r="N10" s="1323"/>
      <c r="O10" s="1323"/>
      <c r="P10" s="1323"/>
      <c r="Q10" s="885"/>
    </row>
    <row r="11" spans="1:19" s="884" customFormat="1" ht="15" customHeight="1">
      <c r="A11" s="885"/>
      <c r="B11" s="886" t="s">
        <v>28</v>
      </c>
      <c r="C11" s="887">
        <v>0.30317</v>
      </c>
      <c r="D11" s="888">
        <v>0.33373000000000003</v>
      </c>
      <c r="E11" s="889">
        <v>0.50768999999999997</v>
      </c>
      <c r="F11" s="890">
        <v>0.5474</v>
      </c>
      <c r="G11" s="889">
        <v>0.57284999999999997</v>
      </c>
      <c r="H11" s="888">
        <v>0.56228999999999996</v>
      </c>
      <c r="I11" s="889">
        <v>0.48592999999999997</v>
      </c>
      <c r="J11" s="890">
        <v>0.49711</v>
      </c>
      <c r="K11" s="889">
        <v>0.31746000000000002</v>
      </c>
      <c r="L11" s="888">
        <v>0.35006999999999999</v>
      </c>
      <c r="M11" s="889">
        <v>0.46457999999999999</v>
      </c>
      <c r="N11" s="890">
        <v>0.46877000000000002</v>
      </c>
      <c r="O11" s="889">
        <v>0.49079</v>
      </c>
      <c r="P11" s="888">
        <v>0.50917000000000001</v>
      </c>
      <c r="Q11" s="885"/>
      <c r="S11" s="891"/>
    </row>
    <row r="12" spans="1:19" s="884" customFormat="1" ht="15" customHeight="1">
      <c r="A12" s="885"/>
      <c r="B12" s="892" t="s">
        <v>29</v>
      </c>
      <c r="C12" s="893">
        <v>0.43507000000000001</v>
      </c>
      <c r="D12" s="894">
        <v>0.50088999999999995</v>
      </c>
      <c r="E12" s="893">
        <v>1.0312399999999999</v>
      </c>
      <c r="F12" s="895">
        <v>1.2094499999999999</v>
      </c>
      <c r="G12" s="896">
        <v>1.3411</v>
      </c>
      <c r="H12" s="894">
        <v>1.2846299999999999</v>
      </c>
      <c r="I12" s="893">
        <v>0.94525000000000003</v>
      </c>
      <c r="J12" s="895">
        <v>0.98851</v>
      </c>
      <c r="K12" s="896">
        <v>0.46511000000000002</v>
      </c>
      <c r="L12" s="894">
        <v>0.53861999999999999</v>
      </c>
      <c r="M12" s="893">
        <v>0.86770000000000003</v>
      </c>
      <c r="N12" s="895">
        <v>0.88244</v>
      </c>
      <c r="O12" s="896">
        <v>0.96382000000000001</v>
      </c>
      <c r="P12" s="897">
        <v>1.0373399999999999</v>
      </c>
      <c r="Q12" s="885"/>
    </row>
    <row r="13" spans="1:19" s="884" customFormat="1" ht="15" customHeight="1">
      <c r="A13" s="885"/>
      <c r="B13" s="892" t="s">
        <v>30</v>
      </c>
      <c r="C13" s="898">
        <v>0.10223</v>
      </c>
      <c r="D13" s="899">
        <v>0.13678999999999999</v>
      </c>
      <c r="E13" s="900">
        <v>0.24271999999999999</v>
      </c>
      <c r="F13" s="901">
        <v>0.25896999999999998</v>
      </c>
      <c r="G13" s="900">
        <v>0.32838000000000001</v>
      </c>
      <c r="H13" s="899">
        <v>0.31666</v>
      </c>
      <c r="I13" s="900">
        <v>0.14402000000000001</v>
      </c>
      <c r="J13" s="901">
        <v>0.15259</v>
      </c>
      <c r="K13" s="900">
        <v>7.8799999999999995E-2</v>
      </c>
      <c r="L13" s="899">
        <v>8.4309999999999996E-2</v>
      </c>
      <c r="M13" s="900">
        <v>0.22967000000000001</v>
      </c>
      <c r="N13" s="901">
        <v>0.22522</v>
      </c>
      <c r="O13" s="900">
        <v>0.21067</v>
      </c>
      <c r="P13" s="899">
        <v>0.21879999999999999</v>
      </c>
      <c r="Q13" s="885"/>
    </row>
    <row r="14" spans="1:19" s="884" customFormat="1" ht="27.75" customHeight="1">
      <c r="A14" s="885"/>
      <c r="B14" s="902" t="s">
        <v>31</v>
      </c>
      <c r="C14" s="903">
        <v>1.4350700000000001</v>
      </c>
      <c r="D14" s="904">
        <v>1.5008900000000001</v>
      </c>
      <c r="E14" s="905">
        <v>2.0312399999999999</v>
      </c>
      <c r="F14" s="906">
        <v>2.2094499999999999</v>
      </c>
      <c r="G14" s="903">
        <v>2.3411</v>
      </c>
      <c r="H14" s="904">
        <v>2.2846299999999999</v>
      </c>
      <c r="I14" s="905">
        <v>1.9452499999999999</v>
      </c>
      <c r="J14" s="906">
        <v>1.98851</v>
      </c>
      <c r="K14" s="903">
        <v>1.4651099999999999</v>
      </c>
      <c r="L14" s="904">
        <v>1.5386200000000001</v>
      </c>
      <c r="M14" s="905">
        <v>1.8676999999999999</v>
      </c>
      <c r="N14" s="906">
        <v>1.8824399999999999</v>
      </c>
      <c r="O14" s="903">
        <v>1.9638199999999999</v>
      </c>
      <c r="P14" s="907">
        <v>2.0373399999999999</v>
      </c>
      <c r="Q14" s="885"/>
    </row>
    <row r="15" spans="1:19" s="884" customFormat="1" ht="27.75" customHeight="1">
      <c r="A15" s="885"/>
      <c r="B15" s="892" t="s">
        <v>32</v>
      </c>
      <c r="C15" s="903">
        <v>0.23144999999999999</v>
      </c>
      <c r="D15" s="904">
        <v>0.28944999999999999</v>
      </c>
      <c r="E15" s="905">
        <v>0.48320999999999997</v>
      </c>
      <c r="F15" s="906">
        <v>0.54452</v>
      </c>
      <c r="G15" s="903">
        <v>0.70962000000000003</v>
      </c>
      <c r="H15" s="904">
        <v>0.67857000000000001</v>
      </c>
      <c r="I15" s="905">
        <v>0.37214000000000003</v>
      </c>
      <c r="J15" s="906">
        <v>0.39068999999999998</v>
      </c>
      <c r="K15" s="903">
        <v>0.15698000000000001</v>
      </c>
      <c r="L15" s="904">
        <v>0.17749000000000001</v>
      </c>
      <c r="M15" s="905">
        <v>0.45194000000000001</v>
      </c>
      <c r="N15" s="906">
        <v>0.47173999999999999</v>
      </c>
      <c r="O15" s="903">
        <v>0.44374000000000002</v>
      </c>
      <c r="P15" s="907">
        <v>0.47308</v>
      </c>
      <c r="Q15" s="885"/>
    </row>
    <row r="16" spans="1:19" s="884" customFormat="1" ht="27.75" customHeight="1">
      <c r="A16" s="885"/>
      <c r="B16" s="908" t="s">
        <v>33</v>
      </c>
      <c r="C16" s="909">
        <v>9.2219999999999996E-2</v>
      </c>
      <c r="D16" s="910">
        <v>0.12587000000000001</v>
      </c>
      <c r="E16" s="911">
        <v>0.23386000000000001</v>
      </c>
      <c r="F16" s="912">
        <v>0.24623999999999999</v>
      </c>
      <c r="G16" s="909">
        <v>0.32124000000000003</v>
      </c>
      <c r="H16" s="910">
        <v>0.30853000000000003</v>
      </c>
      <c r="I16" s="911">
        <v>0.13586999999999999</v>
      </c>
      <c r="J16" s="912">
        <v>0.14232</v>
      </c>
      <c r="K16" s="909">
        <v>6.1789999999999998E-2</v>
      </c>
      <c r="L16" s="910">
        <v>7.0800000000000002E-2</v>
      </c>
      <c r="M16" s="911">
        <v>0.21809000000000001</v>
      </c>
      <c r="N16" s="912">
        <v>0.21593999999999999</v>
      </c>
      <c r="O16" s="909">
        <v>0.20169000000000001</v>
      </c>
      <c r="P16" s="913">
        <v>0.20802000000000001</v>
      </c>
      <c r="Q16" s="885"/>
    </row>
    <row r="17" spans="1:17" s="884" customFormat="1" ht="40.9" customHeight="1">
      <c r="A17" s="885"/>
      <c r="B17" s="908" t="s">
        <v>34</v>
      </c>
      <c r="C17" s="896">
        <v>0.47344000000000003</v>
      </c>
      <c r="D17" s="894">
        <v>8.9679999999999996E-2</v>
      </c>
      <c r="E17" s="893">
        <v>3.8810699999999998</v>
      </c>
      <c r="F17" s="895">
        <v>3.7721900000000002</v>
      </c>
      <c r="G17" s="896">
        <v>1.9222999999999999</v>
      </c>
      <c r="H17" s="894">
        <v>2.1543100000000002</v>
      </c>
      <c r="I17" s="893">
        <v>8.5463699999999996</v>
      </c>
      <c r="J17" s="895">
        <v>7.70221</v>
      </c>
      <c r="K17" s="896">
        <v>16.340129999999998</v>
      </c>
      <c r="L17" s="894">
        <v>10.84956</v>
      </c>
      <c r="M17" s="893">
        <v>5.9591700000000003</v>
      </c>
      <c r="N17" s="895">
        <v>3.4818699999999998</v>
      </c>
      <c r="O17" s="896">
        <v>4.8672800000000001</v>
      </c>
      <c r="P17" s="897">
        <v>4.2373799999999999</v>
      </c>
      <c r="Q17" s="885"/>
    </row>
    <row r="18" spans="1:17" s="884" customFormat="1" ht="40.9" customHeight="1" thickBot="1">
      <c r="A18" s="885"/>
      <c r="B18" s="908" t="s">
        <v>35</v>
      </c>
      <c r="C18" s="896">
        <v>0.52961000000000003</v>
      </c>
      <c r="D18" s="894">
        <v>0.10462</v>
      </c>
      <c r="E18" s="914">
        <v>6.9034700000000004</v>
      </c>
      <c r="F18" s="915">
        <v>8.5716999999999999</v>
      </c>
      <c r="G18" s="896">
        <v>6.58</v>
      </c>
      <c r="H18" s="894">
        <v>9.8061199999999999</v>
      </c>
      <c r="I18" s="914">
        <v>13.66526</v>
      </c>
      <c r="J18" s="915">
        <v>13.65804</v>
      </c>
      <c r="K18" s="896">
        <v>45.695250000000001</v>
      </c>
      <c r="L18" s="894">
        <v>33.578589999999998</v>
      </c>
      <c r="M18" s="914">
        <v>7.9448800000000004</v>
      </c>
      <c r="N18" s="915">
        <v>4.9134900000000004</v>
      </c>
      <c r="O18" s="896">
        <v>9.2266999999999992</v>
      </c>
      <c r="P18" s="916">
        <v>9.8079099999999997</v>
      </c>
      <c r="Q18" s="885"/>
    </row>
    <row r="19" spans="1:17" s="884" customFormat="1" ht="13.5" customHeight="1" thickBot="1">
      <c r="B19" s="1323" t="s">
        <v>36</v>
      </c>
      <c r="C19" s="1323"/>
      <c r="D19" s="1323"/>
      <c r="E19" s="1323"/>
      <c r="F19" s="1323"/>
      <c r="G19" s="1323"/>
      <c r="H19" s="1323"/>
      <c r="I19" s="1323"/>
      <c r="J19" s="1323"/>
      <c r="K19" s="1323"/>
      <c r="L19" s="1323"/>
      <c r="M19" s="1324"/>
      <c r="N19" s="1324"/>
      <c r="O19" s="1323"/>
      <c r="P19" s="1323"/>
      <c r="Q19" s="885"/>
    </row>
    <row r="20" spans="1:17" s="884" customFormat="1" ht="12.75">
      <c r="A20" s="885"/>
      <c r="B20" s="886" t="s">
        <v>37</v>
      </c>
      <c r="C20" s="917">
        <v>0.85167999999999999</v>
      </c>
      <c r="D20" s="918">
        <v>0.74078999999999995</v>
      </c>
      <c r="E20" s="919">
        <v>1.43326</v>
      </c>
      <c r="F20" s="920">
        <v>1.32589</v>
      </c>
      <c r="G20" s="921">
        <v>1.2269699999999999</v>
      </c>
      <c r="H20" s="918">
        <v>1.2229000000000001</v>
      </c>
      <c r="I20" s="919">
        <v>1.45591</v>
      </c>
      <c r="J20" s="922">
        <v>1.43207</v>
      </c>
      <c r="K20" s="919">
        <v>1.80491</v>
      </c>
      <c r="L20" s="923">
        <v>1.6056699999999999</v>
      </c>
      <c r="M20" s="919">
        <v>1.10009</v>
      </c>
      <c r="N20" s="920">
        <v>1.09487</v>
      </c>
      <c r="O20" s="917">
        <v>1.37016</v>
      </c>
      <c r="P20" s="924">
        <v>1.3176000000000001</v>
      </c>
      <c r="Q20" s="885"/>
    </row>
    <row r="21" spans="1:17" s="884" customFormat="1" ht="12.75">
      <c r="A21" s="885"/>
      <c r="B21" s="892" t="s">
        <v>38</v>
      </c>
      <c r="C21" s="917">
        <v>0.54347999999999996</v>
      </c>
      <c r="D21" s="918">
        <v>0.47114</v>
      </c>
      <c r="E21" s="925">
        <v>0.98584000000000005</v>
      </c>
      <c r="F21" s="926">
        <v>0.90400000000000003</v>
      </c>
      <c r="G21" s="921">
        <v>0.82252999999999998</v>
      </c>
      <c r="H21" s="918">
        <v>0.79812000000000005</v>
      </c>
      <c r="I21" s="925">
        <v>0.93610000000000004</v>
      </c>
      <c r="J21" s="927">
        <v>0.91486999999999996</v>
      </c>
      <c r="K21" s="925">
        <v>1.67143</v>
      </c>
      <c r="L21" s="918">
        <v>1.4764299999999999</v>
      </c>
      <c r="M21" s="925">
        <v>0.96387999999999996</v>
      </c>
      <c r="N21" s="926">
        <v>0.94044000000000005</v>
      </c>
      <c r="O21" s="917">
        <v>0.93949000000000005</v>
      </c>
      <c r="P21" s="928">
        <v>0.89346999999999999</v>
      </c>
      <c r="Q21" s="885"/>
    </row>
    <row r="22" spans="1:17" s="884" customFormat="1" ht="12.75">
      <c r="A22" s="885"/>
      <c r="B22" s="892" t="s">
        <v>39</v>
      </c>
      <c r="C22" s="917">
        <v>0.14552999999999999</v>
      </c>
      <c r="D22" s="918">
        <v>0.13439000000000001</v>
      </c>
      <c r="E22" s="925">
        <v>0.22478000000000001</v>
      </c>
      <c r="F22" s="926">
        <v>0.20532</v>
      </c>
      <c r="G22" s="917">
        <v>0.23662</v>
      </c>
      <c r="H22" s="918">
        <v>0.22675999999999999</v>
      </c>
      <c r="I22" s="925">
        <v>0.27244000000000002</v>
      </c>
      <c r="J22" s="927">
        <v>0.26596999999999998</v>
      </c>
      <c r="K22" s="925">
        <v>0.76449</v>
      </c>
      <c r="L22" s="918">
        <v>0.60216999999999998</v>
      </c>
      <c r="M22" s="925">
        <v>0.33834999999999998</v>
      </c>
      <c r="N22" s="926">
        <v>0.35155999999999998</v>
      </c>
      <c r="O22" s="917">
        <v>0.26362000000000002</v>
      </c>
      <c r="P22" s="928">
        <v>0.24925</v>
      </c>
      <c r="Q22" s="885"/>
    </row>
    <row r="23" spans="1:17" s="884" customFormat="1" ht="26.25" thickBot="1">
      <c r="A23" s="885"/>
      <c r="B23" s="908" t="s">
        <v>40</v>
      </c>
      <c r="C23" s="929">
        <v>-2886.8634830000001</v>
      </c>
      <c r="D23" s="930">
        <v>-6738.0370210000001</v>
      </c>
      <c r="E23" s="929">
        <v>97146.510618</v>
      </c>
      <c r="F23" s="931">
        <v>92254.334346999996</v>
      </c>
      <c r="G23" s="929">
        <v>27933.117001999999</v>
      </c>
      <c r="H23" s="930">
        <v>30163.306975</v>
      </c>
      <c r="I23" s="929">
        <v>119677.504714</v>
      </c>
      <c r="J23" s="929">
        <v>127805.414284</v>
      </c>
      <c r="K23" s="929">
        <v>12385.111226000001</v>
      </c>
      <c r="L23" s="932">
        <v>12127.921425</v>
      </c>
      <c r="M23" s="929">
        <v>5776.5830880000003</v>
      </c>
      <c r="N23" s="933">
        <v>5991.4879220000003</v>
      </c>
      <c r="O23" s="934">
        <v>260031.96316499999</v>
      </c>
      <c r="P23" s="930">
        <v>261604.42793199999</v>
      </c>
      <c r="Q23" s="935"/>
    </row>
    <row r="24" spans="1:17" s="884" customFormat="1" ht="13.5" customHeight="1" thickBot="1">
      <c r="B24" s="1323" t="s">
        <v>41</v>
      </c>
      <c r="C24" s="1323"/>
      <c r="D24" s="1323"/>
      <c r="E24" s="1323"/>
      <c r="F24" s="1323"/>
      <c r="G24" s="1323"/>
      <c r="H24" s="1323"/>
      <c r="I24" s="1323"/>
      <c r="J24" s="1323"/>
      <c r="K24" s="1323"/>
      <c r="L24" s="1323"/>
      <c r="M24" s="1325"/>
      <c r="N24" s="1325"/>
      <c r="O24" s="1323"/>
      <c r="P24" s="1323"/>
      <c r="Q24" s="885"/>
    </row>
    <row r="25" spans="1:17" s="884" customFormat="1" ht="12.75">
      <c r="A25" s="885"/>
      <c r="B25" s="936" t="s">
        <v>42</v>
      </c>
      <c r="C25" s="937">
        <v>0.18865999999999999</v>
      </c>
      <c r="D25" s="938">
        <v>0.20899999999999999</v>
      </c>
      <c r="E25" s="937">
        <v>0.96758</v>
      </c>
      <c r="F25" s="938">
        <v>1.17496</v>
      </c>
      <c r="G25" s="939">
        <v>0.32379000000000002</v>
      </c>
      <c r="H25" s="938">
        <v>0.35881999999999997</v>
      </c>
      <c r="I25" s="937">
        <v>1.1765300000000001</v>
      </c>
      <c r="J25" s="940">
        <v>1.2952300000000001</v>
      </c>
      <c r="K25" s="939">
        <v>0.93047000000000002</v>
      </c>
      <c r="L25" s="938">
        <v>1.0062800000000001</v>
      </c>
      <c r="M25" s="937">
        <v>0.34472999999999998</v>
      </c>
      <c r="N25" s="940">
        <v>0.38031999999999999</v>
      </c>
      <c r="O25" s="937">
        <v>0.82486000000000004</v>
      </c>
      <c r="P25" s="941">
        <v>0.94840000000000002</v>
      </c>
      <c r="Q25" s="942"/>
    </row>
    <row r="26" spans="1:17" s="884" customFormat="1" ht="12.75">
      <c r="A26" s="885"/>
      <c r="B26" s="943" t="s">
        <v>43</v>
      </c>
      <c r="C26" s="944">
        <v>0.23241000000000001</v>
      </c>
      <c r="D26" s="945">
        <v>0.26373999999999997</v>
      </c>
      <c r="E26" s="944">
        <v>2.1236799999999998</v>
      </c>
      <c r="F26" s="945">
        <v>2.6906099999999999</v>
      </c>
      <c r="G26" s="946">
        <v>0.64073999999999998</v>
      </c>
      <c r="H26" s="945">
        <v>0.70033999999999996</v>
      </c>
      <c r="I26" s="944">
        <v>3.40727</v>
      </c>
      <c r="J26" s="947">
        <v>3.6854900000000002</v>
      </c>
      <c r="K26" s="946">
        <v>2.3405100000000001</v>
      </c>
      <c r="L26" s="945">
        <v>2.5505499999999999</v>
      </c>
      <c r="M26" s="944">
        <v>0.65366000000000002</v>
      </c>
      <c r="N26" s="947">
        <v>0.72941999999999996</v>
      </c>
      <c r="O26" s="944">
        <v>1.8251299999999999</v>
      </c>
      <c r="P26" s="948">
        <v>2.1251799999999998</v>
      </c>
      <c r="Q26" s="942"/>
    </row>
    <row r="27" spans="1:17" s="884" customFormat="1" ht="12.75">
      <c r="A27" s="885"/>
      <c r="B27" s="943" t="s">
        <v>44</v>
      </c>
      <c r="C27" s="905">
        <v>3.3834900000000001</v>
      </c>
      <c r="D27" s="949">
        <v>3.39819</v>
      </c>
      <c r="E27" s="905">
        <v>6.1819899999999999</v>
      </c>
      <c r="F27" s="949">
        <v>7.1582600000000003</v>
      </c>
      <c r="G27" s="950">
        <v>2.1996199999999999</v>
      </c>
      <c r="H27" s="949">
        <v>2.3508200000000001</v>
      </c>
      <c r="I27" s="905">
        <v>5.6679500000000003</v>
      </c>
      <c r="J27" s="906">
        <v>6.1612</v>
      </c>
      <c r="K27" s="950">
        <v>26.91245</v>
      </c>
      <c r="L27" s="949">
        <v>26.839079999999999</v>
      </c>
      <c r="M27" s="905">
        <v>8.3004999999999995</v>
      </c>
      <c r="N27" s="906">
        <v>7.8377999999999997</v>
      </c>
      <c r="O27" s="905">
        <v>5.4335500000000003</v>
      </c>
      <c r="P27" s="904">
        <v>6.0180999999999996</v>
      </c>
      <c r="Q27" s="942"/>
    </row>
    <row r="28" spans="1:17" s="884" customFormat="1" ht="12.75">
      <c r="A28" s="885"/>
      <c r="B28" s="943" t="s">
        <v>45</v>
      </c>
      <c r="C28" s="951">
        <v>2.7135099999999999</v>
      </c>
      <c r="D28" s="952">
        <v>2.8475700000000002</v>
      </c>
      <c r="E28" s="951">
        <v>3.8165399999999998</v>
      </c>
      <c r="F28" s="952">
        <v>4.5362499999999999</v>
      </c>
      <c r="G28" s="953">
        <v>1.66222</v>
      </c>
      <c r="H28" s="952">
        <v>1.9824600000000001</v>
      </c>
      <c r="I28" s="951">
        <v>4.5669399999999998</v>
      </c>
      <c r="J28" s="954">
        <v>5.0706499999999997</v>
      </c>
      <c r="K28" s="953">
        <v>4.1453199999999999</v>
      </c>
      <c r="L28" s="952">
        <v>4.0342399999999996</v>
      </c>
      <c r="M28" s="951">
        <v>1.8747199999999999</v>
      </c>
      <c r="N28" s="954">
        <v>2.1366999999999998</v>
      </c>
      <c r="O28" s="951">
        <v>3.6259999999999999</v>
      </c>
      <c r="P28" s="955">
        <v>4.1714799999999999</v>
      </c>
      <c r="Q28" s="942"/>
    </row>
    <row r="29" spans="1:17" s="884" customFormat="1" ht="12.75">
      <c r="A29" s="885"/>
      <c r="B29" s="943" t="s">
        <v>46</v>
      </c>
      <c r="C29" s="893">
        <v>2.74397</v>
      </c>
      <c r="D29" s="956">
        <v>2.87703</v>
      </c>
      <c r="E29" s="893">
        <v>3.8508200000000001</v>
      </c>
      <c r="F29" s="956">
        <v>4.5716900000000003</v>
      </c>
      <c r="G29" s="957">
        <v>1.6676200000000001</v>
      </c>
      <c r="H29" s="956">
        <v>1.9926299999999999</v>
      </c>
      <c r="I29" s="893">
        <v>4.5868399999999996</v>
      </c>
      <c r="J29" s="895">
        <v>5.0979299999999999</v>
      </c>
      <c r="K29" s="957">
        <v>4.4111900000000004</v>
      </c>
      <c r="L29" s="956">
        <v>4.2678399999999996</v>
      </c>
      <c r="M29" s="893">
        <v>1.96987</v>
      </c>
      <c r="N29" s="895">
        <v>2.2561100000000001</v>
      </c>
      <c r="O29" s="893">
        <v>3.6661000000000001</v>
      </c>
      <c r="P29" s="894">
        <v>4.21943</v>
      </c>
      <c r="Q29" s="942"/>
    </row>
    <row r="30" spans="1:17" s="884" customFormat="1" ht="12.75">
      <c r="A30" s="885"/>
      <c r="B30" s="943" t="s">
        <v>47</v>
      </c>
      <c r="C30" s="893">
        <v>-7.0169199999999998</v>
      </c>
      <c r="D30" s="956">
        <v>-3.53382</v>
      </c>
      <c r="E30" s="893">
        <v>6.36273</v>
      </c>
      <c r="F30" s="956">
        <v>9.2596299999999996</v>
      </c>
      <c r="G30" s="957">
        <v>3.9195799999999998</v>
      </c>
      <c r="H30" s="956">
        <v>4.4831799999999999</v>
      </c>
      <c r="I30" s="893">
        <v>6.4600299999999997</v>
      </c>
      <c r="J30" s="895">
        <v>7.3729899999999997</v>
      </c>
      <c r="K30" s="957">
        <v>4.4437699999999998</v>
      </c>
      <c r="L30" s="956">
        <v>5.6920900000000003</v>
      </c>
      <c r="M30" s="893">
        <v>11.28252</v>
      </c>
      <c r="N30" s="895">
        <v>12.80387</v>
      </c>
      <c r="O30" s="893">
        <v>6.3114999999999997</v>
      </c>
      <c r="P30" s="894">
        <v>8.0324899999999992</v>
      </c>
      <c r="Q30" s="942"/>
    </row>
    <row r="31" spans="1:17" s="884" customFormat="1" ht="12.75">
      <c r="A31" s="885"/>
      <c r="B31" s="943" t="s">
        <v>48</v>
      </c>
      <c r="C31" s="893">
        <v>0.27073999999999998</v>
      </c>
      <c r="D31" s="956">
        <v>0.31368000000000001</v>
      </c>
      <c r="E31" s="893">
        <v>1.96539</v>
      </c>
      <c r="F31" s="956">
        <v>2.5960100000000002</v>
      </c>
      <c r="G31" s="957">
        <v>0.75802999999999998</v>
      </c>
      <c r="H31" s="956">
        <v>0.81977999999999995</v>
      </c>
      <c r="I31" s="893">
        <v>2.28864</v>
      </c>
      <c r="J31" s="895">
        <v>2.57558</v>
      </c>
      <c r="K31" s="957">
        <v>1.3632500000000001</v>
      </c>
      <c r="L31" s="956">
        <v>1.5482800000000001</v>
      </c>
      <c r="M31" s="893">
        <v>0.64385000000000003</v>
      </c>
      <c r="N31" s="895">
        <v>0.71592</v>
      </c>
      <c r="O31" s="893">
        <v>1.6198699999999999</v>
      </c>
      <c r="P31" s="894">
        <v>1.93221</v>
      </c>
      <c r="Q31" s="942"/>
    </row>
    <row r="32" spans="1:17" s="884" customFormat="1" ht="25.5">
      <c r="A32" s="885"/>
      <c r="B32" s="943" t="s">
        <v>49</v>
      </c>
      <c r="C32" s="893">
        <v>107.87690000000001</v>
      </c>
      <c r="D32" s="956">
        <v>107.41009</v>
      </c>
      <c r="E32" s="893">
        <v>59.042439999999999</v>
      </c>
      <c r="F32" s="956">
        <v>50.990070000000003</v>
      </c>
      <c r="G32" s="957">
        <v>165.93805</v>
      </c>
      <c r="H32" s="956">
        <v>155.26523</v>
      </c>
      <c r="I32" s="893">
        <v>64.397239999999996</v>
      </c>
      <c r="J32" s="895">
        <v>59.241750000000003</v>
      </c>
      <c r="K32" s="957">
        <v>13.5625</v>
      </c>
      <c r="L32" s="956">
        <v>13.59957</v>
      </c>
      <c r="M32" s="893">
        <v>43.973239999999997</v>
      </c>
      <c r="N32" s="895">
        <v>46.569209999999998</v>
      </c>
      <c r="O32" s="893">
        <v>67.175259999999994</v>
      </c>
      <c r="P32" s="894">
        <v>60.650390000000002</v>
      </c>
      <c r="Q32" s="942"/>
    </row>
    <row r="33" spans="1:21" s="884" customFormat="1" ht="12.75">
      <c r="A33" s="885"/>
      <c r="B33" s="943" t="s">
        <v>50</v>
      </c>
      <c r="C33" s="893">
        <v>134.51213000000001</v>
      </c>
      <c r="D33" s="956">
        <v>128.17943</v>
      </c>
      <c r="E33" s="893">
        <v>95.636259999999993</v>
      </c>
      <c r="F33" s="956">
        <v>80.462950000000006</v>
      </c>
      <c r="G33" s="957">
        <v>219.58636000000001</v>
      </c>
      <c r="H33" s="956">
        <v>184.11471</v>
      </c>
      <c r="I33" s="893">
        <v>79.922280000000001</v>
      </c>
      <c r="J33" s="895">
        <v>71.982870000000005</v>
      </c>
      <c r="K33" s="957">
        <v>88.051199999999994</v>
      </c>
      <c r="L33" s="956">
        <v>90.4756</v>
      </c>
      <c r="M33" s="893">
        <v>194.69569999999999</v>
      </c>
      <c r="N33" s="895">
        <v>170.82390000000001</v>
      </c>
      <c r="O33" s="893">
        <v>100.66199</v>
      </c>
      <c r="P33" s="894">
        <v>87.498980000000003</v>
      </c>
      <c r="Q33" s="942"/>
    </row>
    <row r="34" spans="1:21" s="884" customFormat="1" ht="25.5">
      <c r="A34" s="885"/>
      <c r="B34" s="943" t="s">
        <v>51</v>
      </c>
      <c r="C34" s="893">
        <v>133.01900000000001</v>
      </c>
      <c r="D34" s="956">
        <v>126.86705000000001</v>
      </c>
      <c r="E34" s="893">
        <v>94.785039999999995</v>
      </c>
      <c r="F34" s="956">
        <v>79.839250000000007</v>
      </c>
      <c r="G34" s="957">
        <v>218.87537</v>
      </c>
      <c r="H34" s="956">
        <v>183.17516000000001</v>
      </c>
      <c r="I34" s="893">
        <v>79.575559999999996</v>
      </c>
      <c r="J34" s="895">
        <v>71.597729999999999</v>
      </c>
      <c r="K34" s="957">
        <v>82.744200000000006</v>
      </c>
      <c r="L34" s="956">
        <v>85.523290000000003</v>
      </c>
      <c r="M34" s="893">
        <v>185.29178999999999</v>
      </c>
      <c r="N34" s="895">
        <v>161.78261000000001</v>
      </c>
      <c r="O34" s="893">
        <v>99.560789999999997</v>
      </c>
      <c r="P34" s="894">
        <v>86.504620000000003</v>
      </c>
      <c r="Q34" s="942"/>
    </row>
    <row r="35" spans="1:21" s="884" customFormat="1" ht="25.5">
      <c r="A35" s="885"/>
      <c r="B35" s="943" t="s">
        <v>52</v>
      </c>
      <c r="C35" s="893">
        <v>381.65638000000001</v>
      </c>
      <c r="D35" s="956">
        <v>356.76209999999998</v>
      </c>
      <c r="E35" s="893">
        <v>130.78876</v>
      </c>
      <c r="F35" s="956">
        <v>117.63928</v>
      </c>
      <c r="G35" s="957">
        <v>430.11590999999999</v>
      </c>
      <c r="H35" s="956">
        <v>389.97075999999998</v>
      </c>
      <c r="I35" s="893">
        <v>124.74903999999999</v>
      </c>
      <c r="J35" s="895">
        <v>113.09143</v>
      </c>
      <c r="K35" s="957">
        <v>109.97204000000001</v>
      </c>
      <c r="L35" s="956">
        <v>114.32174000000001</v>
      </c>
      <c r="M35" s="893">
        <v>306.50144999999998</v>
      </c>
      <c r="N35" s="895">
        <v>279.70287000000002</v>
      </c>
      <c r="O35" s="893">
        <v>155.27203</v>
      </c>
      <c r="P35" s="894">
        <v>139.50406000000001</v>
      </c>
      <c r="Q35" s="942"/>
    </row>
    <row r="36" spans="1:21" s="884" customFormat="1" ht="38.25">
      <c r="A36" s="885"/>
      <c r="B36" s="943" t="s">
        <v>53</v>
      </c>
      <c r="C36" s="893">
        <v>0.94982999999999995</v>
      </c>
      <c r="D36" s="956">
        <v>0.96799999999999997</v>
      </c>
      <c r="E36" s="893">
        <v>1.3848400000000001</v>
      </c>
      <c r="F36" s="956">
        <v>1.3345100000000001</v>
      </c>
      <c r="G36" s="957">
        <v>1.24956</v>
      </c>
      <c r="H36" s="956">
        <v>1.24702</v>
      </c>
      <c r="I36" s="893">
        <v>1.6288800000000001</v>
      </c>
      <c r="J36" s="895">
        <v>1.59107</v>
      </c>
      <c r="K36" s="957">
        <v>1.49892</v>
      </c>
      <c r="L36" s="956">
        <v>1.4321900000000001</v>
      </c>
      <c r="M36" s="893">
        <v>1.3047299999999999</v>
      </c>
      <c r="N36" s="895">
        <v>1.30094</v>
      </c>
      <c r="O36" s="893">
        <v>1.37727</v>
      </c>
      <c r="P36" s="894">
        <v>1.35311</v>
      </c>
      <c r="Q36" s="885"/>
    </row>
    <row r="37" spans="1:21" s="884" customFormat="1" ht="26.25" thickBot="1">
      <c r="A37" s="885"/>
      <c r="B37" s="958" t="s">
        <v>54</v>
      </c>
      <c r="C37" s="959">
        <v>0.81718000000000002</v>
      </c>
      <c r="D37" s="960">
        <v>0.79737000000000002</v>
      </c>
      <c r="E37" s="959">
        <v>0.46944999999999998</v>
      </c>
      <c r="F37" s="960">
        <v>0.45767999999999998</v>
      </c>
      <c r="G37" s="961">
        <v>0.50897999999999999</v>
      </c>
      <c r="H37" s="960">
        <v>0.51366000000000001</v>
      </c>
      <c r="I37" s="959">
        <v>0.36870000000000003</v>
      </c>
      <c r="J37" s="962">
        <v>0.37298999999999999</v>
      </c>
      <c r="K37" s="961">
        <v>0.49430000000000002</v>
      </c>
      <c r="L37" s="960">
        <v>0.49558000000000002</v>
      </c>
      <c r="M37" s="959">
        <v>0.53271000000000002</v>
      </c>
      <c r="N37" s="962">
        <v>0.52703999999999995</v>
      </c>
      <c r="O37" s="959">
        <v>0.46840999999999999</v>
      </c>
      <c r="P37" s="963">
        <v>0.46434999999999998</v>
      </c>
      <c r="Q37" s="885"/>
    </row>
    <row r="38" spans="1:21" s="884" customFormat="1" ht="13.5" customHeight="1" thickBot="1">
      <c r="B38" s="1323" t="s">
        <v>55</v>
      </c>
      <c r="C38" s="1323"/>
      <c r="D38" s="1323"/>
      <c r="E38" s="1323"/>
      <c r="F38" s="1323"/>
      <c r="G38" s="1323"/>
      <c r="H38" s="1323"/>
      <c r="I38" s="1323"/>
      <c r="J38" s="1323"/>
      <c r="K38" s="1323"/>
      <c r="L38" s="1323"/>
      <c r="M38" s="1323"/>
      <c r="N38" s="1323"/>
      <c r="O38" s="1323"/>
      <c r="P38" s="1323"/>
      <c r="Q38" s="885"/>
    </row>
    <row r="39" spans="1:21" s="884" customFormat="1" ht="12.75">
      <c r="B39" s="886" t="s">
        <v>56</v>
      </c>
      <c r="C39" s="909">
        <v>2.1820999999999998E-3</v>
      </c>
      <c r="D39" s="910">
        <v>2.0258999999999997E-3</v>
      </c>
      <c r="E39" s="964">
        <v>3.6168800000000001E-2</v>
      </c>
      <c r="F39" s="965">
        <v>4.5429199999999996E-2</v>
      </c>
      <c r="G39" s="909">
        <v>2.6901799999999997E-2</v>
      </c>
      <c r="H39" s="910">
        <v>3.4484000000000001E-2</v>
      </c>
      <c r="I39" s="964">
        <v>4.9953000000000004E-2</v>
      </c>
      <c r="J39" s="965">
        <v>4.8645699999999993E-2</v>
      </c>
      <c r="K39" s="909">
        <v>0.110541</v>
      </c>
      <c r="L39" s="910">
        <v>0.1121157</v>
      </c>
      <c r="M39" s="964">
        <v>4.3880000000000002E-2</v>
      </c>
      <c r="N39" s="965">
        <v>3.2910099999999998E-2</v>
      </c>
      <c r="O39" s="909">
        <v>4.0256E-2</v>
      </c>
      <c r="P39" s="966">
        <v>4.3316899999999998E-2</v>
      </c>
      <c r="Q39" s="885"/>
      <c r="R39" s="891"/>
      <c r="S39" s="891"/>
      <c r="T39" s="891"/>
      <c r="U39" s="891"/>
    </row>
    <row r="40" spans="1:21" s="884" customFormat="1" ht="12.75">
      <c r="B40" s="892" t="s">
        <v>57</v>
      </c>
      <c r="C40" s="911">
        <v>3.1313999999999999E-3</v>
      </c>
      <c r="D40" s="910">
        <v>3.0406000000000001E-3</v>
      </c>
      <c r="E40" s="911">
        <v>7.3467599999999994E-2</v>
      </c>
      <c r="F40" s="912">
        <v>0.1003735</v>
      </c>
      <c r="G40" s="909">
        <v>6.29797E-2</v>
      </c>
      <c r="H40" s="910">
        <v>7.8783199999999998E-2</v>
      </c>
      <c r="I40" s="911">
        <v>9.7171199999999999E-2</v>
      </c>
      <c r="J40" s="912">
        <v>9.6732300000000007E-2</v>
      </c>
      <c r="K40" s="909">
        <v>0.16195499999999999</v>
      </c>
      <c r="L40" s="910">
        <v>0.17250360000000001</v>
      </c>
      <c r="M40" s="911">
        <v>8.1954799999999994E-2</v>
      </c>
      <c r="N40" s="912">
        <v>6.1951099999999995E-2</v>
      </c>
      <c r="O40" s="909">
        <v>7.9055399999999998E-2</v>
      </c>
      <c r="P40" s="913">
        <v>8.825150000000001E-2</v>
      </c>
      <c r="Q40" s="885"/>
      <c r="R40" s="891"/>
      <c r="S40" s="891"/>
      <c r="T40" s="891"/>
      <c r="U40" s="891"/>
    </row>
    <row r="41" spans="1:21" s="884" customFormat="1" ht="12.75">
      <c r="B41" s="892" t="s">
        <v>58</v>
      </c>
      <c r="C41" s="967">
        <v>1.15662E-2</v>
      </c>
      <c r="D41" s="968">
        <v>9.693199999999999E-3</v>
      </c>
      <c r="E41" s="967">
        <v>3.7380700000000003E-2</v>
      </c>
      <c r="F41" s="969">
        <v>3.8664499999999997E-2</v>
      </c>
      <c r="G41" s="970">
        <v>8.3083500000000005E-2</v>
      </c>
      <c r="H41" s="968">
        <v>9.6102900000000005E-2</v>
      </c>
      <c r="I41" s="967">
        <v>4.2458000000000003E-2</v>
      </c>
      <c r="J41" s="969">
        <v>3.7557599999999997E-2</v>
      </c>
      <c r="K41" s="970">
        <v>0.11880110000000001</v>
      </c>
      <c r="L41" s="968">
        <v>0.1114165</v>
      </c>
      <c r="M41" s="967">
        <v>0.1272896</v>
      </c>
      <c r="N41" s="969">
        <v>8.6533200000000005E-2</v>
      </c>
      <c r="O41" s="970">
        <v>4.8803599999999996E-2</v>
      </c>
      <c r="P41" s="968">
        <v>4.5673800000000001E-2</v>
      </c>
      <c r="Q41" s="885"/>
      <c r="R41" s="891"/>
      <c r="S41" s="891"/>
      <c r="T41" s="891"/>
      <c r="U41" s="891"/>
    </row>
    <row r="42" spans="1:21" s="884" customFormat="1" ht="25.5" customHeight="1">
      <c r="B42" s="892" t="s">
        <v>59</v>
      </c>
      <c r="C42" s="911">
        <v>2.9808E-3</v>
      </c>
      <c r="D42" s="913">
        <v>5.8700000000000007E-4</v>
      </c>
      <c r="E42" s="911">
        <v>5.9130000000000002E-2</v>
      </c>
      <c r="F42" s="971">
        <v>8.0787999999999999E-2</v>
      </c>
      <c r="G42" s="909">
        <v>3.9936400000000004E-2</v>
      </c>
      <c r="H42" s="913">
        <v>5.8523899999999997E-2</v>
      </c>
      <c r="I42" s="911">
        <v>8.8846700000000001E-2</v>
      </c>
      <c r="J42" s="971">
        <v>8.477019999999999E-2</v>
      </c>
      <c r="K42" s="909">
        <v>0.1648048</v>
      </c>
      <c r="L42" s="913">
        <v>0.1842608</v>
      </c>
      <c r="M42" s="911">
        <v>6.38851E-2</v>
      </c>
      <c r="N42" s="971">
        <v>4.86679E-2</v>
      </c>
      <c r="O42" s="909">
        <v>6.54999E-2</v>
      </c>
      <c r="P42" s="913">
        <v>7.3524500000000007E-2</v>
      </c>
      <c r="Q42" s="885"/>
      <c r="R42" s="891"/>
      <c r="S42" s="891"/>
      <c r="T42" s="891"/>
      <c r="U42" s="891"/>
    </row>
    <row r="43" spans="1:21" s="884" customFormat="1" ht="12.75">
      <c r="B43" s="892" t="s">
        <v>60</v>
      </c>
      <c r="C43" s="911">
        <v>2.3137000000000001E-3</v>
      </c>
      <c r="D43" s="913">
        <v>4.5300000000000001E-4</v>
      </c>
      <c r="E43" s="911">
        <v>3.8440700000000001E-2</v>
      </c>
      <c r="F43" s="971">
        <v>4.93433E-2</v>
      </c>
      <c r="G43" s="909">
        <v>2.5399699999999997E-2</v>
      </c>
      <c r="H43" s="913">
        <v>3.7486800000000001E-2</v>
      </c>
      <c r="I43" s="911">
        <v>5.3358200000000001E-2</v>
      </c>
      <c r="J43" s="971">
        <v>5.0306400000000001E-2</v>
      </c>
      <c r="K43" s="909">
        <v>0.1221078</v>
      </c>
      <c r="L43" s="913">
        <v>0.13078339999999999</v>
      </c>
      <c r="M43" s="911">
        <v>4.4402999999999998E-2</v>
      </c>
      <c r="N43" s="971">
        <v>3.33689E-2</v>
      </c>
      <c r="O43" s="909">
        <v>4.2255399999999999E-2</v>
      </c>
      <c r="P43" s="913">
        <v>4.61962E-2</v>
      </c>
      <c r="Q43" s="885"/>
      <c r="R43" s="891"/>
      <c r="S43" s="891"/>
      <c r="T43" s="891"/>
      <c r="U43" s="891"/>
    </row>
    <row r="44" spans="1:21" s="884" customFormat="1" ht="12.75">
      <c r="B44" s="892" t="s">
        <v>61</v>
      </c>
      <c r="C44" s="967">
        <v>1.2263699999999999E-2</v>
      </c>
      <c r="D44" s="968">
        <v>2.1676999999999998E-3</v>
      </c>
      <c r="E44" s="967">
        <v>3.9728699999999999E-2</v>
      </c>
      <c r="F44" s="969">
        <v>4.19958E-2</v>
      </c>
      <c r="G44" s="970">
        <v>7.8444299999999995E-2</v>
      </c>
      <c r="H44" s="968">
        <v>0.10447139999999999</v>
      </c>
      <c r="I44" s="967">
        <v>4.5352199999999995E-2</v>
      </c>
      <c r="J44" s="969">
        <v>3.8839700000000005E-2</v>
      </c>
      <c r="K44" s="970">
        <v>0.1312323</v>
      </c>
      <c r="L44" s="968">
        <v>0.12996769999999999</v>
      </c>
      <c r="M44" s="967">
        <v>0.1288068</v>
      </c>
      <c r="N44" s="969">
        <v>8.7739600000000001E-2</v>
      </c>
      <c r="O44" s="970">
        <v>5.1227600000000005E-2</v>
      </c>
      <c r="P44" s="968">
        <v>4.8709699999999995E-2</v>
      </c>
      <c r="Q44" s="885"/>
      <c r="R44" s="891"/>
      <c r="S44" s="891"/>
      <c r="T44" s="891"/>
      <c r="U44" s="891"/>
    </row>
    <row r="45" spans="1:21" s="885" customFormat="1" ht="38.25">
      <c r="B45" s="908" t="s">
        <v>62</v>
      </c>
      <c r="C45" s="972">
        <v>1.9130126945887242</v>
      </c>
      <c r="D45" s="973">
        <v>2.3010238415152688</v>
      </c>
      <c r="E45" s="974">
        <v>4.57417168059379</v>
      </c>
      <c r="F45" s="975">
        <v>6.3051538096218716</v>
      </c>
      <c r="G45" s="976">
        <v>3.585001267779961</v>
      </c>
      <c r="H45" s="973">
        <v>4.5062270978706387</v>
      </c>
      <c r="I45" s="974">
        <v>5.361520976532268</v>
      </c>
      <c r="J45" s="975">
        <v>6.7402574396686772</v>
      </c>
      <c r="K45" s="976">
        <v>2.8654426857916384</v>
      </c>
      <c r="L45" s="973">
        <v>3.2335587094477494</v>
      </c>
      <c r="M45" s="974">
        <v>1.6353297810759271</v>
      </c>
      <c r="N45" s="975">
        <v>1.8616339622646088</v>
      </c>
      <c r="O45" s="976">
        <v>4.3243870947986931</v>
      </c>
      <c r="P45" s="973">
        <v>5.5561480309994717</v>
      </c>
      <c r="R45" s="977"/>
      <c r="S45" s="977"/>
      <c r="T45" s="977"/>
      <c r="U45" s="977"/>
    </row>
    <row r="46" spans="1:21" s="885" customFormat="1" ht="39" thickBot="1">
      <c r="B46" s="978" t="s">
        <v>63</v>
      </c>
      <c r="C46" s="979">
        <v>2.2126234960808386E-2</v>
      </c>
      <c r="D46" s="980">
        <v>2.2304245844607655E-2</v>
      </c>
      <c r="E46" s="981">
        <v>0.17098590723884793</v>
      </c>
      <c r="F46" s="982">
        <v>0.24378551117114325</v>
      </c>
      <c r="G46" s="979">
        <v>0.29785428860510804</v>
      </c>
      <c r="H46" s="980">
        <v>0.43306143483621579</v>
      </c>
      <c r="I46" s="981">
        <v>0.22763928446303003</v>
      </c>
      <c r="J46" s="982">
        <v>0.25314761972919037</v>
      </c>
      <c r="K46" s="979">
        <v>0.34041772395480813</v>
      </c>
      <c r="L46" s="980">
        <v>0.36027182954705139</v>
      </c>
      <c r="M46" s="981">
        <v>0.20816046243789832</v>
      </c>
      <c r="N46" s="982">
        <v>0.16109315550378567</v>
      </c>
      <c r="O46" s="979">
        <v>0.21104551045531197</v>
      </c>
      <c r="P46" s="983">
        <v>0.25377023814383926</v>
      </c>
      <c r="R46" s="977"/>
      <c r="S46" s="977"/>
      <c r="T46" s="977"/>
      <c r="U46" s="977"/>
    </row>
    <row r="48" spans="1:21" ht="50.45" customHeight="1">
      <c r="B48" s="1326" t="s">
        <v>733</v>
      </c>
      <c r="C48" s="1326"/>
      <c r="D48" s="1326"/>
      <c r="E48" s="1326"/>
      <c r="F48" s="1326"/>
      <c r="G48" s="1326"/>
      <c r="H48" s="1326"/>
      <c r="I48" s="1326"/>
      <c r="J48" s="1326"/>
      <c r="K48" s="1326"/>
      <c r="L48" s="1326"/>
      <c r="M48" s="1326"/>
      <c r="N48" s="1326"/>
      <c r="O48" s="1326"/>
      <c r="P48" s="1326"/>
    </row>
    <row r="49" spans="3:16">
      <c r="C49" s="984"/>
      <c r="D49" s="984"/>
      <c r="E49" s="984"/>
      <c r="F49" s="984"/>
      <c r="G49" s="984"/>
      <c r="H49" s="984"/>
      <c r="I49" s="984"/>
      <c r="J49" s="984"/>
      <c r="K49" s="984"/>
      <c r="L49" s="984"/>
      <c r="M49" s="984"/>
      <c r="N49" s="984"/>
      <c r="O49" s="984"/>
      <c r="P49" s="984"/>
    </row>
    <row r="50" spans="3:16">
      <c r="D50" s="985"/>
      <c r="F50" s="985"/>
      <c r="H50" s="985"/>
      <c r="J50" s="985"/>
      <c r="L50" s="985"/>
      <c r="N50" s="985"/>
      <c r="P50" s="985"/>
    </row>
    <row r="51" spans="3:16">
      <c r="D51" s="985"/>
      <c r="F51" s="985"/>
      <c r="H51" s="985"/>
      <c r="J51" s="985"/>
      <c r="L51" s="985"/>
      <c r="N51" s="985"/>
      <c r="P51" s="985"/>
    </row>
    <row r="54" spans="3:16">
      <c r="D54" s="855"/>
      <c r="E54" s="855"/>
      <c r="F54" s="855"/>
      <c r="G54" s="855"/>
      <c r="H54" s="855"/>
      <c r="I54" s="855"/>
      <c r="J54" s="855"/>
      <c r="K54" s="855"/>
      <c r="L54" s="855"/>
      <c r="M54" s="855"/>
      <c r="N54" s="855"/>
      <c r="O54" s="855"/>
      <c r="P54" s="855"/>
    </row>
    <row r="55" spans="3:16">
      <c r="D55" s="855"/>
      <c r="E55" s="855"/>
      <c r="F55" s="855"/>
      <c r="G55" s="855"/>
      <c r="H55" s="855"/>
      <c r="I55" s="855"/>
      <c r="J55" s="855"/>
      <c r="K55" s="855"/>
      <c r="L55" s="855"/>
      <c r="M55" s="855"/>
      <c r="N55" s="855"/>
      <c r="O55" s="855"/>
      <c r="P55" s="855"/>
    </row>
    <row r="56" spans="3:16">
      <c r="D56" s="855"/>
      <c r="E56" s="855"/>
      <c r="F56" s="855"/>
      <c r="G56" s="855"/>
      <c r="H56" s="855"/>
      <c r="I56" s="855"/>
      <c r="J56" s="855"/>
      <c r="K56" s="855"/>
      <c r="L56" s="855"/>
      <c r="M56" s="855"/>
      <c r="N56" s="855"/>
      <c r="O56" s="855"/>
      <c r="P56" s="855"/>
    </row>
    <row r="57" spans="3:16">
      <c r="D57" s="855"/>
      <c r="E57" s="855"/>
      <c r="F57" s="855"/>
      <c r="G57" s="855"/>
      <c r="H57" s="855"/>
      <c r="I57" s="855"/>
      <c r="J57" s="855"/>
      <c r="K57" s="855"/>
      <c r="L57" s="855"/>
      <c r="M57" s="855"/>
      <c r="N57" s="855"/>
      <c r="O57" s="855"/>
      <c r="P57" s="855"/>
    </row>
    <row r="58" spans="3:16">
      <c r="D58" s="855"/>
      <c r="E58" s="855"/>
      <c r="F58" s="855"/>
      <c r="G58" s="855"/>
      <c r="H58" s="855"/>
      <c r="I58" s="855"/>
      <c r="J58" s="855"/>
      <c r="K58" s="855"/>
      <c r="L58" s="855"/>
      <c r="M58" s="855"/>
      <c r="N58" s="855"/>
      <c r="O58" s="855"/>
      <c r="P58" s="855"/>
    </row>
    <row r="59" spans="3:16">
      <c r="D59" s="855"/>
    </row>
  </sheetData>
  <mergeCells count="15">
    <mergeCell ref="B10:P10"/>
    <mergeCell ref="B19:P19"/>
    <mergeCell ref="B24:P24"/>
    <mergeCell ref="B38:P38"/>
    <mergeCell ref="B48:P48"/>
    <mergeCell ref="O1:P1"/>
    <mergeCell ref="B3:P3"/>
    <mergeCell ref="B5:B6"/>
    <mergeCell ref="C5:D5"/>
    <mergeCell ref="E5:F5"/>
    <mergeCell ref="G5:H5"/>
    <mergeCell ref="I5:J5"/>
    <mergeCell ref="K5:L5"/>
    <mergeCell ref="M5:N5"/>
    <mergeCell ref="O5:P5"/>
  </mergeCells>
  <pageMargins left="0.70866141732283505" right="0.70866141732283505"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140625" style="853" customWidth="1"/>
    <col min="2" max="2" width="34" style="853" customWidth="1"/>
    <col min="3" max="4" width="7.85546875" style="854" customWidth="1"/>
    <col min="5" max="5" width="7.7109375" style="854" customWidth="1"/>
    <col min="6" max="6" width="9.28515625" style="854" customWidth="1"/>
    <col min="7" max="8" width="8.42578125" style="854" customWidth="1"/>
    <col min="9" max="10" width="7.85546875" style="854" customWidth="1"/>
    <col min="11" max="11" width="10.42578125" style="853" customWidth="1"/>
    <col min="12" max="12" width="9.140625" style="853"/>
    <col min="13" max="13" width="11.5703125" style="853" bestFit="1" customWidth="1"/>
    <col min="14" max="15" width="9.140625" style="853"/>
    <col min="16" max="16" width="11.28515625" style="853" customWidth="1"/>
    <col min="17" max="254" width="9.140625" style="853"/>
    <col min="255" max="255" width="35.42578125" style="853" customWidth="1"/>
    <col min="256" max="257" width="7.85546875" style="853" customWidth="1"/>
    <col min="258" max="259" width="8.140625" style="853" bestFit="1" customWidth="1"/>
    <col min="260" max="261" width="8.42578125" style="853" customWidth="1"/>
    <col min="262" max="263" width="7.85546875" style="853" customWidth="1"/>
    <col min="264" max="510" width="9.140625" style="853"/>
    <col min="511" max="511" width="35.42578125" style="853" customWidth="1"/>
    <col min="512" max="513" width="7.85546875" style="853" customWidth="1"/>
    <col min="514" max="515" width="8.140625" style="853" bestFit="1" customWidth="1"/>
    <col min="516" max="517" width="8.42578125" style="853" customWidth="1"/>
    <col min="518" max="519" width="7.85546875" style="853" customWidth="1"/>
    <col min="520" max="766" width="9.140625" style="853"/>
    <col min="767" max="767" width="35.42578125" style="853" customWidth="1"/>
    <col min="768" max="769" width="7.85546875" style="853" customWidth="1"/>
    <col min="770" max="771" width="8.140625" style="853" bestFit="1" customWidth="1"/>
    <col min="772" max="773" width="8.42578125" style="853" customWidth="1"/>
    <col min="774" max="775" width="7.85546875" style="853" customWidth="1"/>
    <col min="776" max="1022" width="9.140625" style="853"/>
    <col min="1023" max="1023" width="35.42578125" style="853" customWidth="1"/>
    <col min="1024" max="1025" width="7.85546875" style="853" customWidth="1"/>
    <col min="1026" max="1027" width="8.140625" style="853" bestFit="1" customWidth="1"/>
    <col min="1028" max="1029" width="8.42578125" style="853" customWidth="1"/>
    <col min="1030" max="1031" width="7.85546875" style="853" customWidth="1"/>
    <col min="1032" max="1278" width="9.140625" style="853"/>
    <col min="1279" max="1279" width="35.42578125" style="853" customWidth="1"/>
    <col min="1280" max="1281" width="7.85546875" style="853" customWidth="1"/>
    <col min="1282" max="1283" width="8.140625" style="853" bestFit="1" customWidth="1"/>
    <col min="1284" max="1285" width="8.42578125" style="853" customWidth="1"/>
    <col min="1286" max="1287" width="7.85546875" style="853" customWidth="1"/>
    <col min="1288" max="1534" width="9.140625" style="853"/>
    <col min="1535" max="1535" width="35.42578125" style="853" customWidth="1"/>
    <col min="1536" max="1537" width="7.85546875" style="853" customWidth="1"/>
    <col min="1538" max="1539" width="8.140625" style="853" bestFit="1" customWidth="1"/>
    <col min="1540" max="1541" width="8.42578125" style="853" customWidth="1"/>
    <col min="1542" max="1543" width="7.85546875" style="853" customWidth="1"/>
    <col min="1544" max="1790" width="9.140625" style="853"/>
    <col min="1791" max="1791" width="35.42578125" style="853" customWidth="1"/>
    <col min="1792" max="1793" width="7.85546875" style="853" customWidth="1"/>
    <col min="1794" max="1795" width="8.140625" style="853" bestFit="1" customWidth="1"/>
    <col min="1796" max="1797" width="8.42578125" style="853" customWidth="1"/>
    <col min="1798" max="1799" width="7.85546875" style="853" customWidth="1"/>
    <col min="1800" max="2046" width="9.140625" style="853"/>
    <col min="2047" max="2047" width="35.42578125" style="853" customWidth="1"/>
    <col min="2048" max="2049" width="7.85546875" style="853" customWidth="1"/>
    <col min="2050" max="2051" width="8.140625" style="853" bestFit="1" customWidth="1"/>
    <col min="2052" max="2053" width="8.42578125" style="853" customWidth="1"/>
    <col min="2054" max="2055" width="7.85546875" style="853" customWidth="1"/>
    <col min="2056" max="2302" width="9.140625" style="853"/>
    <col min="2303" max="2303" width="35.42578125" style="853" customWidth="1"/>
    <col min="2304" max="2305" width="7.85546875" style="853" customWidth="1"/>
    <col min="2306" max="2307" width="8.140625" style="853" bestFit="1" customWidth="1"/>
    <col min="2308" max="2309" width="8.42578125" style="853" customWidth="1"/>
    <col min="2310" max="2311" width="7.85546875" style="853" customWidth="1"/>
    <col min="2312" max="2558" width="9.140625" style="853"/>
    <col min="2559" max="2559" width="35.42578125" style="853" customWidth="1"/>
    <col min="2560" max="2561" width="7.85546875" style="853" customWidth="1"/>
    <col min="2562" max="2563" width="8.140625" style="853" bestFit="1" customWidth="1"/>
    <col min="2564" max="2565" width="8.42578125" style="853" customWidth="1"/>
    <col min="2566" max="2567" width="7.85546875" style="853" customWidth="1"/>
    <col min="2568" max="2814" width="9.140625" style="853"/>
    <col min="2815" max="2815" width="35.42578125" style="853" customWidth="1"/>
    <col min="2816" max="2817" width="7.85546875" style="853" customWidth="1"/>
    <col min="2818" max="2819" width="8.140625" style="853" bestFit="1" customWidth="1"/>
    <col min="2820" max="2821" width="8.42578125" style="853" customWidth="1"/>
    <col min="2822" max="2823" width="7.85546875" style="853" customWidth="1"/>
    <col min="2824" max="3070" width="9.140625" style="853"/>
    <col min="3071" max="3071" width="35.42578125" style="853" customWidth="1"/>
    <col min="3072" max="3073" width="7.85546875" style="853" customWidth="1"/>
    <col min="3074" max="3075" width="8.140625" style="853" bestFit="1" customWidth="1"/>
    <col min="3076" max="3077" width="8.42578125" style="853" customWidth="1"/>
    <col min="3078" max="3079" width="7.85546875" style="853" customWidth="1"/>
    <col min="3080" max="3326" width="9.140625" style="853"/>
    <col min="3327" max="3327" width="35.42578125" style="853" customWidth="1"/>
    <col min="3328" max="3329" width="7.85546875" style="853" customWidth="1"/>
    <col min="3330" max="3331" width="8.140625" style="853" bestFit="1" customWidth="1"/>
    <col min="3332" max="3333" width="8.42578125" style="853" customWidth="1"/>
    <col min="3334" max="3335" width="7.85546875" style="853" customWidth="1"/>
    <col min="3336" max="3582" width="9.140625" style="853"/>
    <col min="3583" max="3583" width="35.42578125" style="853" customWidth="1"/>
    <col min="3584" max="3585" width="7.85546875" style="853" customWidth="1"/>
    <col min="3586" max="3587" width="8.140625" style="853" bestFit="1" customWidth="1"/>
    <col min="3588" max="3589" width="8.42578125" style="853" customWidth="1"/>
    <col min="3590" max="3591" width="7.85546875" style="853" customWidth="1"/>
    <col min="3592" max="3838" width="9.140625" style="853"/>
    <col min="3839" max="3839" width="35.42578125" style="853" customWidth="1"/>
    <col min="3840" max="3841" width="7.85546875" style="853" customWidth="1"/>
    <col min="3842" max="3843" width="8.140625" style="853" bestFit="1" customWidth="1"/>
    <col min="3844" max="3845" width="8.42578125" style="853" customWidth="1"/>
    <col min="3846" max="3847" width="7.85546875" style="853" customWidth="1"/>
    <col min="3848" max="4094" width="9.140625" style="853"/>
    <col min="4095" max="4095" width="35.42578125" style="853" customWidth="1"/>
    <col min="4096" max="4097" width="7.85546875" style="853" customWidth="1"/>
    <col min="4098" max="4099" width="8.140625" style="853" bestFit="1" customWidth="1"/>
    <col min="4100" max="4101" width="8.42578125" style="853" customWidth="1"/>
    <col min="4102" max="4103" width="7.85546875" style="853" customWidth="1"/>
    <col min="4104" max="4350" width="9.140625" style="853"/>
    <col min="4351" max="4351" width="35.42578125" style="853" customWidth="1"/>
    <col min="4352" max="4353" width="7.85546875" style="853" customWidth="1"/>
    <col min="4354" max="4355" width="8.140625" style="853" bestFit="1" customWidth="1"/>
    <col min="4356" max="4357" width="8.42578125" style="853" customWidth="1"/>
    <col min="4358" max="4359" width="7.85546875" style="853" customWidth="1"/>
    <col min="4360" max="4606" width="9.140625" style="853"/>
    <col min="4607" max="4607" width="35.42578125" style="853" customWidth="1"/>
    <col min="4608" max="4609" width="7.85546875" style="853" customWidth="1"/>
    <col min="4610" max="4611" width="8.140625" style="853" bestFit="1" customWidth="1"/>
    <col min="4612" max="4613" width="8.42578125" style="853" customWidth="1"/>
    <col min="4614" max="4615" width="7.85546875" style="853" customWidth="1"/>
    <col min="4616" max="4862" width="9.140625" style="853"/>
    <col min="4863" max="4863" width="35.42578125" style="853" customWidth="1"/>
    <col min="4864" max="4865" width="7.85546875" style="853" customWidth="1"/>
    <col min="4866" max="4867" width="8.140625" style="853" bestFit="1" customWidth="1"/>
    <col min="4868" max="4869" width="8.42578125" style="853" customWidth="1"/>
    <col min="4870" max="4871" width="7.85546875" style="853" customWidth="1"/>
    <col min="4872" max="5118" width="9.140625" style="853"/>
    <col min="5119" max="5119" width="35.42578125" style="853" customWidth="1"/>
    <col min="5120" max="5121" width="7.85546875" style="853" customWidth="1"/>
    <col min="5122" max="5123" width="8.140625" style="853" bestFit="1" customWidth="1"/>
    <col min="5124" max="5125" width="8.42578125" style="853" customWidth="1"/>
    <col min="5126" max="5127" width="7.85546875" style="853" customWidth="1"/>
    <col min="5128" max="5374" width="9.140625" style="853"/>
    <col min="5375" max="5375" width="35.42578125" style="853" customWidth="1"/>
    <col min="5376" max="5377" width="7.85546875" style="853" customWidth="1"/>
    <col min="5378" max="5379" width="8.140625" style="853" bestFit="1" customWidth="1"/>
    <col min="5380" max="5381" width="8.42578125" style="853" customWidth="1"/>
    <col min="5382" max="5383" width="7.85546875" style="853" customWidth="1"/>
    <col min="5384" max="5630" width="9.140625" style="853"/>
    <col min="5631" max="5631" width="35.42578125" style="853" customWidth="1"/>
    <col min="5632" max="5633" width="7.85546875" style="853" customWidth="1"/>
    <col min="5634" max="5635" width="8.140625" style="853" bestFit="1" customWidth="1"/>
    <col min="5636" max="5637" width="8.42578125" style="853" customWidth="1"/>
    <col min="5638" max="5639" width="7.85546875" style="853" customWidth="1"/>
    <col min="5640" max="5886" width="9.140625" style="853"/>
    <col min="5887" max="5887" width="35.42578125" style="853" customWidth="1"/>
    <col min="5888" max="5889" width="7.85546875" style="853" customWidth="1"/>
    <col min="5890" max="5891" width="8.140625" style="853" bestFit="1" customWidth="1"/>
    <col min="5892" max="5893" width="8.42578125" style="853" customWidth="1"/>
    <col min="5894" max="5895" width="7.85546875" style="853" customWidth="1"/>
    <col min="5896" max="6142" width="9.140625" style="853"/>
    <col min="6143" max="6143" width="35.42578125" style="853" customWidth="1"/>
    <col min="6144" max="6145" width="7.85546875" style="853" customWidth="1"/>
    <col min="6146" max="6147" width="8.140625" style="853" bestFit="1" customWidth="1"/>
    <col min="6148" max="6149" width="8.42578125" style="853" customWidth="1"/>
    <col min="6150" max="6151" width="7.85546875" style="853" customWidth="1"/>
    <col min="6152" max="6398" width="9.140625" style="853"/>
    <col min="6399" max="6399" width="35.42578125" style="853" customWidth="1"/>
    <col min="6400" max="6401" width="7.85546875" style="853" customWidth="1"/>
    <col min="6402" max="6403" width="8.140625" style="853" bestFit="1" customWidth="1"/>
    <col min="6404" max="6405" width="8.42578125" style="853" customWidth="1"/>
    <col min="6406" max="6407" width="7.85546875" style="853" customWidth="1"/>
    <col min="6408" max="6654" width="9.140625" style="853"/>
    <col min="6655" max="6655" width="35.42578125" style="853" customWidth="1"/>
    <col min="6656" max="6657" width="7.85546875" style="853" customWidth="1"/>
    <col min="6658" max="6659" width="8.140625" style="853" bestFit="1" customWidth="1"/>
    <col min="6660" max="6661" width="8.42578125" style="853" customWidth="1"/>
    <col min="6662" max="6663" width="7.85546875" style="853" customWidth="1"/>
    <col min="6664" max="6910" width="9.140625" style="853"/>
    <col min="6911" max="6911" width="35.42578125" style="853" customWidth="1"/>
    <col min="6912" max="6913" width="7.85546875" style="853" customWidth="1"/>
    <col min="6914" max="6915" width="8.140625" style="853" bestFit="1" customWidth="1"/>
    <col min="6916" max="6917" width="8.42578125" style="853" customWidth="1"/>
    <col min="6918" max="6919" width="7.85546875" style="853" customWidth="1"/>
    <col min="6920" max="7166" width="9.140625" style="853"/>
    <col min="7167" max="7167" width="35.42578125" style="853" customWidth="1"/>
    <col min="7168" max="7169" width="7.85546875" style="853" customWidth="1"/>
    <col min="7170" max="7171" width="8.140625" style="853" bestFit="1" customWidth="1"/>
    <col min="7172" max="7173" width="8.42578125" style="853" customWidth="1"/>
    <col min="7174" max="7175" width="7.85546875" style="853" customWidth="1"/>
    <col min="7176" max="7422" width="9.140625" style="853"/>
    <col min="7423" max="7423" width="35.42578125" style="853" customWidth="1"/>
    <col min="7424" max="7425" width="7.85546875" style="853" customWidth="1"/>
    <col min="7426" max="7427" width="8.140625" style="853" bestFit="1" customWidth="1"/>
    <col min="7428" max="7429" width="8.42578125" style="853" customWidth="1"/>
    <col min="7430" max="7431" width="7.85546875" style="853" customWidth="1"/>
    <col min="7432" max="7678" width="9.140625" style="853"/>
    <col min="7679" max="7679" width="35.42578125" style="853" customWidth="1"/>
    <col min="7680" max="7681" width="7.85546875" style="853" customWidth="1"/>
    <col min="7682" max="7683" width="8.140625" style="853" bestFit="1" customWidth="1"/>
    <col min="7684" max="7685" width="8.42578125" style="853" customWidth="1"/>
    <col min="7686" max="7687" width="7.85546875" style="853" customWidth="1"/>
    <col min="7688" max="7934" width="9.140625" style="853"/>
    <col min="7935" max="7935" width="35.42578125" style="853" customWidth="1"/>
    <col min="7936" max="7937" width="7.85546875" style="853" customWidth="1"/>
    <col min="7938" max="7939" width="8.140625" style="853" bestFit="1" customWidth="1"/>
    <col min="7940" max="7941" width="8.42578125" style="853" customWidth="1"/>
    <col min="7942" max="7943" width="7.85546875" style="853" customWidth="1"/>
    <col min="7944" max="8190" width="9.140625" style="853"/>
    <col min="8191" max="8191" width="35.42578125" style="853" customWidth="1"/>
    <col min="8192" max="8193" width="7.85546875" style="853" customWidth="1"/>
    <col min="8194" max="8195" width="8.140625" style="853" bestFit="1" customWidth="1"/>
    <col min="8196" max="8197" width="8.42578125" style="853" customWidth="1"/>
    <col min="8198" max="8199" width="7.85546875" style="853" customWidth="1"/>
    <col min="8200" max="8446" width="9.140625" style="853"/>
    <col min="8447" max="8447" width="35.42578125" style="853" customWidth="1"/>
    <col min="8448" max="8449" width="7.85546875" style="853" customWidth="1"/>
    <col min="8450" max="8451" width="8.140625" style="853" bestFit="1" customWidth="1"/>
    <col min="8452" max="8453" width="8.42578125" style="853" customWidth="1"/>
    <col min="8454" max="8455" width="7.85546875" style="853" customWidth="1"/>
    <col min="8456" max="8702" width="9.140625" style="853"/>
    <col min="8703" max="8703" width="35.42578125" style="853" customWidth="1"/>
    <col min="8704" max="8705" width="7.85546875" style="853" customWidth="1"/>
    <col min="8706" max="8707" width="8.140625" style="853" bestFit="1" customWidth="1"/>
    <col min="8708" max="8709" width="8.42578125" style="853" customWidth="1"/>
    <col min="8710" max="8711" width="7.85546875" style="853" customWidth="1"/>
    <col min="8712" max="8958" width="9.140625" style="853"/>
    <col min="8959" max="8959" width="35.42578125" style="853" customWidth="1"/>
    <col min="8960" max="8961" width="7.85546875" style="853" customWidth="1"/>
    <col min="8962" max="8963" width="8.140625" style="853" bestFit="1" customWidth="1"/>
    <col min="8964" max="8965" width="8.42578125" style="853" customWidth="1"/>
    <col min="8966" max="8967" width="7.85546875" style="853" customWidth="1"/>
    <col min="8968" max="9214" width="9.140625" style="853"/>
    <col min="9215" max="9215" width="35.42578125" style="853" customWidth="1"/>
    <col min="9216" max="9217" width="7.85546875" style="853" customWidth="1"/>
    <col min="9218" max="9219" width="8.140625" style="853" bestFit="1" customWidth="1"/>
    <col min="9220" max="9221" width="8.42578125" style="853" customWidth="1"/>
    <col min="9222" max="9223" width="7.85546875" style="853" customWidth="1"/>
    <col min="9224" max="9470" width="9.140625" style="853"/>
    <col min="9471" max="9471" width="35.42578125" style="853" customWidth="1"/>
    <col min="9472" max="9473" width="7.85546875" style="853" customWidth="1"/>
    <col min="9474" max="9475" width="8.140625" style="853" bestFit="1" customWidth="1"/>
    <col min="9476" max="9477" width="8.42578125" style="853" customWidth="1"/>
    <col min="9478" max="9479" width="7.85546875" style="853" customWidth="1"/>
    <col min="9480" max="9726" width="9.140625" style="853"/>
    <col min="9727" max="9727" width="35.42578125" style="853" customWidth="1"/>
    <col min="9728" max="9729" width="7.85546875" style="853" customWidth="1"/>
    <col min="9730" max="9731" width="8.140625" style="853" bestFit="1" customWidth="1"/>
    <col min="9732" max="9733" width="8.42578125" style="853" customWidth="1"/>
    <col min="9734" max="9735" width="7.85546875" style="853" customWidth="1"/>
    <col min="9736" max="9982" width="9.140625" style="853"/>
    <col min="9983" max="9983" width="35.42578125" style="853" customWidth="1"/>
    <col min="9984" max="9985" width="7.85546875" style="853" customWidth="1"/>
    <col min="9986" max="9987" width="8.140625" style="853" bestFit="1" customWidth="1"/>
    <col min="9988" max="9989" width="8.42578125" style="853" customWidth="1"/>
    <col min="9990" max="9991" width="7.85546875" style="853" customWidth="1"/>
    <col min="9992" max="10238" width="9.140625" style="853"/>
    <col min="10239" max="10239" width="35.42578125" style="853" customWidth="1"/>
    <col min="10240" max="10241" width="7.85546875" style="853" customWidth="1"/>
    <col min="10242" max="10243" width="8.140625" style="853" bestFit="1" customWidth="1"/>
    <col min="10244" max="10245" width="8.42578125" style="853" customWidth="1"/>
    <col min="10246" max="10247" width="7.85546875" style="853" customWidth="1"/>
    <col min="10248" max="10494" width="9.140625" style="853"/>
    <col min="10495" max="10495" width="35.42578125" style="853" customWidth="1"/>
    <col min="10496" max="10497" width="7.85546875" style="853" customWidth="1"/>
    <col min="10498" max="10499" width="8.140625" style="853" bestFit="1" customWidth="1"/>
    <col min="10500" max="10501" width="8.42578125" style="853" customWidth="1"/>
    <col min="10502" max="10503" width="7.85546875" style="853" customWidth="1"/>
    <col min="10504" max="10750" width="9.140625" style="853"/>
    <col min="10751" max="10751" width="35.42578125" style="853" customWidth="1"/>
    <col min="10752" max="10753" width="7.85546875" style="853" customWidth="1"/>
    <col min="10754" max="10755" width="8.140625" style="853" bestFit="1" customWidth="1"/>
    <col min="10756" max="10757" width="8.42578125" style="853" customWidth="1"/>
    <col min="10758" max="10759" width="7.85546875" style="853" customWidth="1"/>
    <col min="10760" max="11006" width="9.140625" style="853"/>
    <col min="11007" max="11007" width="35.42578125" style="853" customWidth="1"/>
    <col min="11008" max="11009" width="7.85546875" style="853" customWidth="1"/>
    <col min="11010" max="11011" width="8.140625" style="853" bestFit="1" customWidth="1"/>
    <col min="11012" max="11013" width="8.42578125" style="853" customWidth="1"/>
    <col min="11014" max="11015" width="7.85546875" style="853" customWidth="1"/>
    <col min="11016" max="11262" width="9.140625" style="853"/>
    <col min="11263" max="11263" width="35.42578125" style="853" customWidth="1"/>
    <col min="11264" max="11265" width="7.85546875" style="853" customWidth="1"/>
    <col min="11266" max="11267" width="8.140625" style="853" bestFit="1" customWidth="1"/>
    <col min="11268" max="11269" width="8.42578125" style="853" customWidth="1"/>
    <col min="11270" max="11271" width="7.85546875" style="853" customWidth="1"/>
    <col min="11272" max="11518" width="9.140625" style="853"/>
    <col min="11519" max="11519" width="35.42578125" style="853" customWidth="1"/>
    <col min="11520" max="11521" width="7.85546875" style="853" customWidth="1"/>
    <col min="11522" max="11523" width="8.140625" style="853" bestFit="1" customWidth="1"/>
    <col min="11524" max="11525" width="8.42578125" style="853" customWidth="1"/>
    <col min="11526" max="11527" width="7.85546875" style="853" customWidth="1"/>
    <col min="11528" max="11774" width="9.140625" style="853"/>
    <col min="11775" max="11775" width="35.42578125" style="853" customWidth="1"/>
    <col min="11776" max="11777" width="7.85546875" style="853" customWidth="1"/>
    <col min="11778" max="11779" width="8.140625" style="853" bestFit="1" customWidth="1"/>
    <col min="11780" max="11781" width="8.42578125" style="853" customWidth="1"/>
    <col min="11782" max="11783" width="7.85546875" style="853" customWidth="1"/>
    <col min="11784" max="12030" width="9.140625" style="853"/>
    <col min="12031" max="12031" width="35.42578125" style="853" customWidth="1"/>
    <col min="12032" max="12033" width="7.85546875" style="853" customWidth="1"/>
    <col min="12034" max="12035" width="8.140625" style="853" bestFit="1" customWidth="1"/>
    <col min="12036" max="12037" width="8.42578125" style="853" customWidth="1"/>
    <col min="12038" max="12039" width="7.85546875" style="853" customWidth="1"/>
    <col min="12040" max="12286" width="9.140625" style="853"/>
    <col min="12287" max="12287" width="35.42578125" style="853" customWidth="1"/>
    <col min="12288" max="12289" width="7.85546875" style="853" customWidth="1"/>
    <col min="12290" max="12291" width="8.140625" style="853" bestFit="1" customWidth="1"/>
    <col min="12292" max="12293" width="8.42578125" style="853" customWidth="1"/>
    <col min="12294" max="12295" width="7.85546875" style="853" customWidth="1"/>
    <col min="12296" max="12542" width="9.140625" style="853"/>
    <col min="12543" max="12543" width="35.42578125" style="853" customWidth="1"/>
    <col min="12544" max="12545" width="7.85546875" style="853" customWidth="1"/>
    <col min="12546" max="12547" width="8.140625" style="853" bestFit="1" customWidth="1"/>
    <col min="12548" max="12549" width="8.42578125" style="853" customWidth="1"/>
    <col min="12550" max="12551" width="7.85546875" style="853" customWidth="1"/>
    <col min="12552" max="12798" width="9.140625" style="853"/>
    <col min="12799" max="12799" width="35.42578125" style="853" customWidth="1"/>
    <col min="12800" max="12801" width="7.85546875" style="853" customWidth="1"/>
    <col min="12802" max="12803" width="8.140625" style="853" bestFit="1" customWidth="1"/>
    <col min="12804" max="12805" width="8.42578125" style="853" customWidth="1"/>
    <col min="12806" max="12807" width="7.85546875" style="853" customWidth="1"/>
    <col min="12808" max="13054" width="9.140625" style="853"/>
    <col min="13055" max="13055" width="35.42578125" style="853" customWidth="1"/>
    <col min="13056" max="13057" width="7.85546875" style="853" customWidth="1"/>
    <col min="13058" max="13059" width="8.140625" style="853" bestFit="1" customWidth="1"/>
    <col min="13060" max="13061" width="8.42578125" style="853" customWidth="1"/>
    <col min="13062" max="13063" width="7.85546875" style="853" customWidth="1"/>
    <col min="13064" max="13310" width="9.140625" style="853"/>
    <col min="13311" max="13311" width="35.42578125" style="853" customWidth="1"/>
    <col min="13312" max="13313" width="7.85546875" style="853" customWidth="1"/>
    <col min="13314" max="13315" width="8.140625" style="853" bestFit="1" customWidth="1"/>
    <col min="13316" max="13317" width="8.42578125" style="853" customWidth="1"/>
    <col min="13318" max="13319" width="7.85546875" style="853" customWidth="1"/>
    <col min="13320" max="13566" width="9.140625" style="853"/>
    <col min="13567" max="13567" width="35.42578125" style="853" customWidth="1"/>
    <col min="13568" max="13569" width="7.85546875" style="853" customWidth="1"/>
    <col min="13570" max="13571" width="8.140625" style="853" bestFit="1" customWidth="1"/>
    <col min="13572" max="13573" width="8.42578125" style="853" customWidth="1"/>
    <col min="13574" max="13575" width="7.85546875" style="853" customWidth="1"/>
    <col min="13576" max="13822" width="9.140625" style="853"/>
    <col min="13823" max="13823" width="35.42578125" style="853" customWidth="1"/>
    <col min="13824" max="13825" width="7.85546875" style="853" customWidth="1"/>
    <col min="13826" max="13827" width="8.140625" style="853" bestFit="1" customWidth="1"/>
    <col min="13828" max="13829" width="8.42578125" style="853" customWidth="1"/>
    <col min="13830" max="13831" width="7.85546875" style="853" customWidth="1"/>
    <col min="13832" max="14078" width="9.140625" style="853"/>
    <col min="14079" max="14079" width="35.42578125" style="853" customWidth="1"/>
    <col min="14080" max="14081" width="7.85546875" style="853" customWidth="1"/>
    <col min="14082" max="14083" width="8.140625" style="853" bestFit="1" customWidth="1"/>
    <col min="14084" max="14085" width="8.42578125" style="853" customWidth="1"/>
    <col min="14086" max="14087" width="7.85546875" style="853" customWidth="1"/>
    <col min="14088" max="14334" width="9.140625" style="853"/>
    <col min="14335" max="14335" width="35.42578125" style="853" customWidth="1"/>
    <col min="14336" max="14337" width="7.85546875" style="853" customWidth="1"/>
    <col min="14338" max="14339" width="8.140625" style="853" bestFit="1" customWidth="1"/>
    <col min="14340" max="14341" width="8.42578125" style="853" customWidth="1"/>
    <col min="14342" max="14343" width="7.85546875" style="853" customWidth="1"/>
    <col min="14344" max="14590" width="9.140625" style="853"/>
    <col min="14591" max="14591" width="35.42578125" style="853" customWidth="1"/>
    <col min="14592" max="14593" width="7.85546875" style="853" customWidth="1"/>
    <col min="14594" max="14595" width="8.140625" style="853" bestFit="1" customWidth="1"/>
    <col min="14596" max="14597" width="8.42578125" style="853" customWidth="1"/>
    <col min="14598" max="14599" width="7.85546875" style="853" customWidth="1"/>
    <col min="14600" max="14846" width="9.140625" style="853"/>
    <col min="14847" max="14847" width="35.42578125" style="853" customWidth="1"/>
    <col min="14848" max="14849" width="7.85546875" style="853" customWidth="1"/>
    <col min="14850" max="14851" width="8.140625" style="853" bestFit="1" customWidth="1"/>
    <col min="14852" max="14853" width="8.42578125" style="853" customWidth="1"/>
    <col min="14854" max="14855" width="7.85546875" style="853" customWidth="1"/>
    <col min="14856" max="15102" width="9.140625" style="853"/>
    <col min="15103" max="15103" width="35.42578125" style="853" customWidth="1"/>
    <col min="15104" max="15105" width="7.85546875" style="853" customWidth="1"/>
    <col min="15106" max="15107" width="8.140625" style="853" bestFit="1" customWidth="1"/>
    <col min="15108" max="15109" width="8.42578125" style="853" customWidth="1"/>
    <col min="15110" max="15111" width="7.85546875" style="853" customWidth="1"/>
    <col min="15112" max="15358" width="9.140625" style="853"/>
    <col min="15359" max="15359" width="35.42578125" style="853" customWidth="1"/>
    <col min="15360" max="15361" width="7.85546875" style="853" customWidth="1"/>
    <col min="15362" max="15363" width="8.140625" style="853" bestFit="1" customWidth="1"/>
    <col min="15364" max="15365" width="8.42578125" style="853" customWidth="1"/>
    <col min="15366" max="15367" width="7.85546875" style="853" customWidth="1"/>
    <col min="15368" max="15614" width="9.140625" style="853"/>
    <col min="15615" max="15615" width="35.42578125" style="853" customWidth="1"/>
    <col min="15616" max="15617" width="7.85546875" style="853" customWidth="1"/>
    <col min="15618" max="15619" width="8.140625" style="853" bestFit="1" customWidth="1"/>
    <col min="15620" max="15621" width="8.42578125" style="853" customWidth="1"/>
    <col min="15622" max="15623" width="7.85546875" style="853" customWidth="1"/>
    <col min="15624" max="15870" width="9.140625" style="853"/>
    <col min="15871" max="15871" width="35.42578125" style="853" customWidth="1"/>
    <col min="15872" max="15873" width="7.85546875" style="853" customWidth="1"/>
    <col min="15874" max="15875" width="8.140625" style="853" bestFit="1" customWidth="1"/>
    <col min="15876" max="15877" width="8.42578125" style="853" customWidth="1"/>
    <col min="15878" max="15879" width="7.85546875" style="853" customWidth="1"/>
    <col min="15880" max="16126" width="9.140625" style="853"/>
    <col min="16127" max="16127" width="35.42578125" style="853" customWidth="1"/>
    <col min="16128" max="16129" width="7.85546875" style="853" customWidth="1"/>
    <col min="16130" max="16131" width="8.140625" style="853" bestFit="1" customWidth="1"/>
    <col min="16132" max="16133" width="8.42578125" style="853" customWidth="1"/>
    <col min="16134" max="16135" width="7.85546875" style="853" customWidth="1"/>
    <col min="16136" max="16384" width="9.140625" style="853"/>
  </cols>
  <sheetData>
    <row r="1" spans="1:21">
      <c r="I1" s="1315" t="s">
        <v>96</v>
      </c>
      <c r="J1" s="1315"/>
      <c r="N1" s="986"/>
      <c r="O1" s="986"/>
      <c r="P1" s="986"/>
      <c r="Q1" s="986"/>
      <c r="R1" s="986"/>
      <c r="S1" s="986"/>
      <c r="T1" s="986"/>
      <c r="U1" s="986"/>
    </row>
    <row r="3" spans="1:21">
      <c r="B3" s="1328" t="s">
        <v>64</v>
      </c>
      <c r="C3" s="1328"/>
      <c r="D3" s="1328"/>
      <c r="E3" s="1328"/>
      <c r="F3" s="1328"/>
      <c r="G3" s="1328"/>
      <c r="H3" s="1328"/>
      <c r="I3" s="1328"/>
      <c r="J3" s="1328"/>
    </row>
    <row r="4" spans="1:21" ht="15" thickBot="1"/>
    <row r="5" spans="1:21" s="858" customFormat="1" ht="39" customHeight="1">
      <c r="B5" s="1329" t="s">
        <v>21</v>
      </c>
      <c r="C5" s="1331" t="s">
        <v>65</v>
      </c>
      <c r="D5" s="1332"/>
      <c r="E5" s="1333" t="s">
        <v>66</v>
      </c>
      <c r="F5" s="1334"/>
      <c r="G5" s="1331" t="s">
        <v>67</v>
      </c>
      <c r="H5" s="1332"/>
      <c r="I5" s="1333" t="s">
        <v>68</v>
      </c>
      <c r="J5" s="1332"/>
      <c r="K5" s="853"/>
    </row>
    <row r="6" spans="1:21" s="860" customFormat="1" ht="15" thickBot="1">
      <c r="B6" s="1330"/>
      <c r="C6" s="987">
        <v>2021</v>
      </c>
      <c r="D6" s="988">
        <v>2022</v>
      </c>
      <c r="E6" s="989" t="s">
        <v>176</v>
      </c>
      <c r="F6" s="990" t="s">
        <v>734</v>
      </c>
      <c r="G6" s="991" t="s">
        <v>176</v>
      </c>
      <c r="H6" s="992" t="s">
        <v>734</v>
      </c>
      <c r="I6" s="989" t="s">
        <v>176</v>
      </c>
      <c r="J6" s="992" t="s">
        <v>734</v>
      </c>
      <c r="K6" s="853"/>
      <c r="M6" s="858"/>
    </row>
    <row r="7" spans="1:21" s="860" customFormat="1" ht="12.75">
      <c r="A7" s="863"/>
      <c r="B7" s="993" t="s">
        <v>24</v>
      </c>
      <c r="C7" s="865">
        <v>548</v>
      </c>
      <c r="D7" s="868">
        <v>577</v>
      </c>
      <c r="E7" s="865">
        <v>923</v>
      </c>
      <c r="F7" s="866">
        <v>1040</v>
      </c>
      <c r="G7" s="867">
        <v>19479</v>
      </c>
      <c r="H7" s="868">
        <v>20721</v>
      </c>
      <c r="I7" s="865">
        <v>31264</v>
      </c>
      <c r="J7" s="868">
        <v>36198</v>
      </c>
      <c r="K7" s="994"/>
    </row>
    <row r="8" spans="1:21" s="860" customFormat="1" ht="25.5">
      <c r="A8" s="995"/>
      <c r="B8" s="996" t="s">
        <v>25</v>
      </c>
      <c r="C8" s="997">
        <v>0.50037858862626361</v>
      </c>
      <c r="D8" s="998">
        <v>0.50320016923423616</v>
      </c>
      <c r="E8" s="900">
        <v>0.18304308014127152</v>
      </c>
      <c r="F8" s="999">
        <v>0.176699145816924</v>
      </c>
      <c r="G8" s="997">
        <v>0.26677754341434368</v>
      </c>
      <c r="H8" s="998">
        <v>0.253788774364823</v>
      </c>
      <c r="I8" s="900">
        <v>4.9800787818121237E-2</v>
      </c>
      <c r="J8" s="998">
        <v>6.6311910584016781E-2</v>
      </c>
      <c r="M8" s="1000"/>
    </row>
    <row r="9" spans="1:21" s="860" customFormat="1" ht="13.5" thickBot="1">
      <c r="A9" s="1001"/>
      <c r="B9" s="1002" t="s">
        <v>26</v>
      </c>
      <c r="C9" s="1003">
        <v>1.381966531709321</v>
      </c>
      <c r="D9" s="1004">
        <v>1.4027762504379611</v>
      </c>
      <c r="E9" s="1005">
        <v>0.50553604084199044</v>
      </c>
      <c r="F9" s="1006">
        <v>0.49258601323974066</v>
      </c>
      <c r="G9" s="1003">
        <v>0.73679738659965188</v>
      </c>
      <c r="H9" s="1004">
        <v>0.70748955797948576</v>
      </c>
      <c r="I9" s="1005">
        <v>0.13754190043652173</v>
      </c>
      <c r="J9" s="1004">
        <v>0.18485839031012702</v>
      </c>
      <c r="K9" s="858"/>
      <c r="L9" s="858"/>
    </row>
    <row r="10" spans="1:21" s="884" customFormat="1" ht="13.5" customHeight="1" thickBot="1">
      <c r="B10" s="1323" t="s">
        <v>27</v>
      </c>
      <c r="C10" s="1323"/>
      <c r="D10" s="1323"/>
      <c r="E10" s="1323"/>
      <c r="F10" s="1323"/>
      <c r="G10" s="1323"/>
      <c r="H10" s="1323"/>
      <c r="I10" s="1323"/>
      <c r="J10" s="1323"/>
      <c r="M10" s="891"/>
    </row>
    <row r="11" spans="1:21" s="884" customFormat="1" ht="12.75">
      <c r="B11" s="886" t="s">
        <v>28</v>
      </c>
      <c r="C11" s="1007">
        <v>0.42292999999999997</v>
      </c>
      <c r="D11" s="1008">
        <v>0.45166000000000001</v>
      </c>
      <c r="E11" s="1007">
        <v>0.53739000000000003</v>
      </c>
      <c r="F11" s="1009">
        <v>0.51339999999999997</v>
      </c>
      <c r="G11" s="1010">
        <v>0.55005000000000004</v>
      </c>
      <c r="H11" s="1008">
        <v>0.55852000000000002</v>
      </c>
      <c r="I11" s="1011">
        <v>0.68383000000000005</v>
      </c>
      <c r="J11" s="1008">
        <v>0.74538000000000004</v>
      </c>
      <c r="L11" s="1012"/>
      <c r="M11" s="891"/>
      <c r="N11" s="891"/>
      <c r="O11" s="891"/>
    </row>
    <row r="12" spans="1:21" s="884" customFormat="1" ht="12.75">
      <c r="B12" s="902" t="s">
        <v>69</v>
      </c>
      <c r="C12" s="1013">
        <v>0.7329</v>
      </c>
      <c r="D12" s="1014">
        <v>0.82367999999999997</v>
      </c>
      <c r="E12" s="1013">
        <v>1.1616299999999999</v>
      </c>
      <c r="F12" s="1015">
        <v>1.0550999999999999</v>
      </c>
      <c r="G12" s="1016">
        <v>1.2224699999999999</v>
      </c>
      <c r="H12" s="1014">
        <v>1.26509</v>
      </c>
      <c r="I12" s="1017">
        <v>2.1628699999999998</v>
      </c>
      <c r="J12" s="1014">
        <v>2.9273400000000001</v>
      </c>
      <c r="K12" s="1018"/>
      <c r="L12" s="1018"/>
      <c r="M12" s="1018"/>
      <c r="N12" s="1018"/>
      <c r="O12" s="1018"/>
      <c r="P12" s="1018"/>
    </row>
    <row r="13" spans="1:21" s="884" customFormat="1" ht="25.5">
      <c r="B13" s="892" t="s">
        <v>30</v>
      </c>
      <c r="C13" s="1019">
        <v>0.18156</v>
      </c>
      <c r="D13" s="1020">
        <v>0.19608999999999999</v>
      </c>
      <c r="E13" s="1019">
        <v>0.26366000000000001</v>
      </c>
      <c r="F13" s="1021">
        <v>0.23161999999999999</v>
      </c>
      <c r="G13" s="1022">
        <v>0.21998000000000001</v>
      </c>
      <c r="H13" s="1020">
        <v>0.23261999999999999</v>
      </c>
      <c r="I13" s="1023">
        <v>0.32795000000000002</v>
      </c>
      <c r="J13" s="1020">
        <v>0.37859999999999999</v>
      </c>
    </row>
    <row r="14" spans="1:21" s="884" customFormat="1" ht="27.75" customHeight="1">
      <c r="B14" s="892" t="s">
        <v>31</v>
      </c>
      <c r="C14" s="1024">
        <v>1.7329000000000001</v>
      </c>
      <c r="D14" s="1025">
        <v>1.82368</v>
      </c>
      <c r="E14" s="1026">
        <v>2.1616300000000002</v>
      </c>
      <c r="F14" s="1027">
        <v>2.0550999999999999</v>
      </c>
      <c r="G14" s="1024">
        <v>2.2224699999999999</v>
      </c>
      <c r="H14" s="1025">
        <v>2.2650899999999998</v>
      </c>
      <c r="I14" s="1026">
        <v>3.1628699999999998</v>
      </c>
      <c r="J14" s="1014">
        <v>3.9273400000000001</v>
      </c>
    </row>
    <row r="15" spans="1:21" s="884" customFormat="1" ht="27.75" customHeight="1">
      <c r="B15" s="892" t="s">
        <v>32</v>
      </c>
      <c r="C15" s="1024">
        <v>0.31818000000000002</v>
      </c>
      <c r="D15" s="1025">
        <v>0.35926000000000002</v>
      </c>
      <c r="E15" s="1026">
        <v>0.58267000000000002</v>
      </c>
      <c r="F15" s="1027">
        <v>0.47649999999999998</v>
      </c>
      <c r="G15" s="1024">
        <v>0.55384</v>
      </c>
      <c r="H15" s="1025">
        <v>0.60045000000000004</v>
      </c>
      <c r="I15" s="1026">
        <v>1.1598599999999999</v>
      </c>
      <c r="J15" s="1025">
        <v>1.4704200000000001</v>
      </c>
      <c r="M15" s="891"/>
    </row>
    <row r="16" spans="1:21" s="884" customFormat="1" ht="27.75" customHeight="1">
      <c r="B16" s="908" t="s">
        <v>33</v>
      </c>
      <c r="C16" s="1028">
        <v>0.17462</v>
      </c>
      <c r="D16" s="1029">
        <v>0.18862000000000001</v>
      </c>
      <c r="E16" s="1030">
        <v>0.25641000000000003</v>
      </c>
      <c r="F16" s="1031">
        <v>0.22070000000000001</v>
      </c>
      <c r="G16" s="1028">
        <v>0.2077</v>
      </c>
      <c r="H16" s="1029">
        <v>0.21792</v>
      </c>
      <c r="I16" s="1030">
        <v>0.30447000000000002</v>
      </c>
      <c r="J16" s="1020">
        <v>0.35297000000000001</v>
      </c>
    </row>
    <row r="17" spans="2:11" s="884" customFormat="1" ht="38.25">
      <c r="B17" s="908" t="s">
        <v>34</v>
      </c>
      <c r="C17" s="1026">
        <v>4.1316600000000001</v>
      </c>
      <c r="D17" s="1025">
        <v>3.3559700000000001</v>
      </c>
      <c r="E17" s="1026">
        <v>5.6782899999999996</v>
      </c>
      <c r="F17" s="1027">
        <v>6.4897200000000002</v>
      </c>
      <c r="G17" s="1024">
        <v>7.57315</v>
      </c>
      <c r="H17" s="1025">
        <v>7.8562799999999999</v>
      </c>
      <c r="I17" s="1026">
        <v>-5.6296200000000001</v>
      </c>
      <c r="J17" s="1025">
        <v>-9.9878699999999991</v>
      </c>
    </row>
    <row r="18" spans="2:11" s="884" customFormat="1" ht="39" thickBot="1">
      <c r="B18" s="908" t="s">
        <v>35</v>
      </c>
      <c r="C18" s="1032">
        <v>10.3361</v>
      </c>
      <c r="D18" s="1033">
        <v>10.73771</v>
      </c>
      <c r="E18" s="1032">
        <v>7.9085299999999998</v>
      </c>
      <c r="F18" s="1034">
        <v>10.32644</v>
      </c>
      <c r="G18" s="1035">
        <v>10.609</v>
      </c>
      <c r="H18" s="1033">
        <v>10.96355</v>
      </c>
      <c r="I18" s="1032">
        <v>-8.69998</v>
      </c>
      <c r="J18" s="1033">
        <v>-13.97175</v>
      </c>
      <c r="K18" s="1"/>
    </row>
    <row r="19" spans="2:11" s="884" customFormat="1" ht="13.5" customHeight="1" thickBot="1">
      <c r="B19" s="1323" t="s">
        <v>36</v>
      </c>
      <c r="C19" s="1323"/>
      <c r="D19" s="1323"/>
      <c r="E19" s="1323"/>
      <c r="F19" s="1323"/>
      <c r="G19" s="1323"/>
      <c r="H19" s="1323"/>
      <c r="I19" s="1323"/>
      <c r="J19" s="1323"/>
    </row>
    <row r="20" spans="2:11" s="884" customFormat="1" ht="12.75">
      <c r="B20" s="886" t="s">
        <v>37</v>
      </c>
      <c r="C20" s="1026">
        <v>1.3504</v>
      </c>
      <c r="D20" s="1025">
        <v>1.27887</v>
      </c>
      <c r="E20" s="1026">
        <v>1.4576199999999999</v>
      </c>
      <c r="F20" s="1027">
        <v>1.49848</v>
      </c>
      <c r="G20" s="1024">
        <v>1.4205300000000001</v>
      </c>
      <c r="H20" s="1025">
        <v>1.4059299999999999</v>
      </c>
      <c r="I20" s="1036">
        <v>1.03769</v>
      </c>
      <c r="J20" s="1025">
        <v>0.93306</v>
      </c>
      <c r="K20" s="1037"/>
    </row>
    <row r="21" spans="2:11" s="884" customFormat="1" ht="12.75">
      <c r="B21" s="892" t="s">
        <v>38</v>
      </c>
      <c r="C21" s="1013">
        <v>0.94704999999999995</v>
      </c>
      <c r="D21" s="1014">
        <v>0.86858999999999997</v>
      </c>
      <c r="E21" s="1013">
        <v>0.96933999999999998</v>
      </c>
      <c r="F21" s="1015">
        <v>0.99897000000000002</v>
      </c>
      <c r="G21" s="1016">
        <v>0.95567999999999997</v>
      </c>
      <c r="H21" s="1014">
        <v>0.93235000000000001</v>
      </c>
      <c r="I21" s="1013">
        <v>0.75151999999999997</v>
      </c>
      <c r="J21" s="1014">
        <v>0.71333999999999997</v>
      </c>
      <c r="K21" s="1037"/>
    </row>
    <row r="22" spans="2:11" s="884" customFormat="1" ht="12.75">
      <c r="B22" s="892" t="s">
        <v>39</v>
      </c>
      <c r="C22" s="1013">
        <v>0.23619999999999999</v>
      </c>
      <c r="D22" s="1014">
        <v>0.20494999999999999</v>
      </c>
      <c r="E22" s="1013">
        <v>0.26616000000000001</v>
      </c>
      <c r="F22" s="1015">
        <v>0.29263</v>
      </c>
      <c r="G22" s="1016">
        <v>0.29437000000000002</v>
      </c>
      <c r="H22" s="1014">
        <v>0.29849999999999999</v>
      </c>
      <c r="I22" s="1013">
        <v>0.27646999999999999</v>
      </c>
      <c r="J22" s="1014">
        <v>0.22287000000000001</v>
      </c>
      <c r="K22" s="1012"/>
    </row>
    <row r="23" spans="2:11" s="884" customFormat="1" ht="26.25" thickBot="1">
      <c r="B23" s="908" t="s">
        <v>40</v>
      </c>
      <c r="C23" s="1038">
        <v>101711.023611</v>
      </c>
      <c r="D23" s="1039">
        <v>99024.717724999995</v>
      </c>
      <c r="E23" s="1038">
        <v>61943.556576000003</v>
      </c>
      <c r="F23" s="1040">
        <v>71551.228537999996</v>
      </c>
      <c r="G23" s="1041">
        <v>94401.342892999994</v>
      </c>
      <c r="H23" s="1039">
        <v>96842.632817000005</v>
      </c>
      <c r="I23" s="1038">
        <v>1976.0400850000001</v>
      </c>
      <c r="J23" s="1042">
        <v>-5814.1511479999999</v>
      </c>
      <c r="K23" s="1012"/>
    </row>
    <row r="24" spans="2:11" s="884" customFormat="1" ht="13.5" customHeight="1" thickBot="1">
      <c r="B24" s="1323" t="s">
        <v>41</v>
      </c>
      <c r="C24" s="1323"/>
      <c r="D24" s="1323"/>
      <c r="E24" s="1323"/>
      <c r="F24" s="1323"/>
      <c r="G24" s="1323"/>
      <c r="H24" s="1323"/>
      <c r="I24" s="1323"/>
      <c r="J24" s="1323"/>
    </row>
    <row r="25" spans="2:11" s="884" customFormat="1" ht="12.75">
      <c r="B25" s="1043" t="s">
        <v>42</v>
      </c>
      <c r="C25" s="1044">
        <v>0.84082999999999997</v>
      </c>
      <c r="D25" s="1045">
        <v>1.0520499999999999</v>
      </c>
      <c r="E25" s="1046">
        <v>0.87436000000000003</v>
      </c>
      <c r="F25" s="1047">
        <v>0.95026999999999995</v>
      </c>
      <c r="G25" s="1044">
        <v>0.85679000000000005</v>
      </c>
      <c r="H25" s="1045">
        <v>0.93352000000000002</v>
      </c>
      <c r="I25" s="1046">
        <v>0.31139</v>
      </c>
      <c r="J25" s="1045">
        <v>0.21379999999999999</v>
      </c>
    </row>
    <row r="26" spans="2:11" s="884" customFormat="1" ht="12.75">
      <c r="B26" s="1048" t="s">
        <v>43</v>
      </c>
      <c r="C26" s="1044">
        <v>1.61232</v>
      </c>
      <c r="D26" s="1045">
        <v>2.0556899999999998</v>
      </c>
      <c r="E26" s="1046">
        <v>2.1726399999999999</v>
      </c>
      <c r="F26" s="1047">
        <v>2.3425500000000001</v>
      </c>
      <c r="G26" s="1044">
        <v>2.3142900000000002</v>
      </c>
      <c r="H26" s="1045">
        <v>2.5231599999999998</v>
      </c>
      <c r="I26" s="1046">
        <v>0.83525000000000005</v>
      </c>
      <c r="J26" s="1045">
        <v>0.61197999999999997</v>
      </c>
    </row>
    <row r="27" spans="2:11" s="884" customFormat="1" ht="12.75">
      <c r="B27" s="1048" t="s">
        <v>44</v>
      </c>
      <c r="C27" s="1044">
        <v>7.1818099999999996</v>
      </c>
      <c r="D27" s="1045">
        <v>8.0672499999999996</v>
      </c>
      <c r="E27" s="1046">
        <v>4.81745</v>
      </c>
      <c r="F27" s="1047">
        <v>5.1882799999999998</v>
      </c>
      <c r="G27" s="1044">
        <v>4.3571499999999999</v>
      </c>
      <c r="H27" s="1045">
        <v>4.6443399999999997</v>
      </c>
      <c r="I27" s="1046">
        <v>2.0556299999999998</v>
      </c>
      <c r="J27" s="1045">
        <v>1.6498900000000001</v>
      </c>
    </row>
    <row r="28" spans="2:11" s="884" customFormat="1" ht="12.75">
      <c r="B28" s="1048" t="s">
        <v>45</v>
      </c>
      <c r="C28" s="1049">
        <v>4.2408700000000001</v>
      </c>
      <c r="D28" s="1050">
        <v>5.2568000000000001</v>
      </c>
      <c r="E28" s="944">
        <v>3.4698600000000002</v>
      </c>
      <c r="F28" s="945">
        <v>3.8244699999999998</v>
      </c>
      <c r="G28" s="1049">
        <v>3.2396600000000002</v>
      </c>
      <c r="H28" s="1050">
        <v>3.63036</v>
      </c>
      <c r="I28" s="944">
        <v>1.33725</v>
      </c>
      <c r="J28" s="1050">
        <v>0.81094999999999995</v>
      </c>
    </row>
    <row r="29" spans="2:11" s="884" customFormat="1" ht="12.75">
      <c r="B29" s="1048" t="s">
        <v>46</v>
      </c>
      <c r="C29" s="1049">
        <v>4.3055399999999997</v>
      </c>
      <c r="D29" s="1050">
        <v>5.3574599999999997</v>
      </c>
      <c r="E29" s="944">
        <v>3.5152199999999998</v>
      </c>
      <c r="F29" s="945">
        <v>3.8432200000000001</v>
      </c>
      <c r="G29" s="1049">
        <v>3.2526000000000002</v>
      </c>
      <c r="H29" s="1050">
        <v>3.6477300000000001</v>
      </c>
      <c r="I29" s="944">
        <v>1.35155</v>
      </c>
      <c r="J29" s="1050">
        <v>0.81876000000000004</v>
      </c>
    </row>
    <row r="30" spans="2:11" s="884" customFormat="1" ht="22.5">
      <c r="B30" s="1048" t="s">
        <v>47</v>
      </c>
      <c r="C30" s="1049">
        <v>8.2303300000000004</v>
      </c>
      <c r="D30" s="1050">
        <v>11.845129999999999</v>
      </c>
      <c r="E30" s="944">
        <v>5.1407800000000003</v>
      </c>
      <c r="F30" s="945">
        <v>5.1995699999999996</v>
      </c>
      <c r="G30" s="1049">
        <v>4.8175499999999998</v>
      </c>
      <c r="H30" s="1050">
        <v>5.4204100000000004</v>
      </c>
      <c r="I30" s="944">
        <v>15.614599999999999</v>
      </c>
      <c r="J30" s="1050">
        <v>-5.4028600000000004</v>
      </c>
    </row>
    <row r="31" spans="2:11" s="884" customFormat="1" ht="12.75">
      <c r="B31" s="1048" t="s">
        <v>48</v>
      </c>
      <c r="C31" s="1049">
        <v>1.4570700000000001</v>
      </c>
      <c r="D31" s="1050">
        <v>1.9186099999999999</v>
      </c>
      <c r="E31" s="944">
        <v>1.89005</v>
      </c>
      <c r="F31" s="945">
        <v>1.95289</v>
      </c>
      <c r="G31" s="1049">
        <v>1.90419</v>
      </c>
      <c r="H31" s="1050">
        <v>2.11449</v>
      </c>
      <c r="I31" s="944">
        <v>0.9849</v>
      </c>
      <c r="J31" s="1050">
        <v>0.83967999999999998</v>
      </c>
    </row>
    <row r="32" spans="2:11" s="884" customFormat="1" ht="22.5">
      <c r="B32" s="1048" t="s">
        <v>49</v>
      </c>
      <c r="C32" s="1049">
        <v>50.822879999999998</v>
      </c>
      <c r="D32" s="1050">
        <v>45.244660000000003</v>
      </c>
      <c r="E32" s="944">
        <v>75.766310000000004</v>
      </c>
      <c r="F32" s="945">
        <v>70.350930000000005</v>
      </c>
      <c r="G32" s="1049">
        <v>83.770380000000003</v>
      </c>
      <c r="H32" s="1050">
        <v>78.590339999999998</v>
      </c>
      <c r="I32" s="944">
        <v>177.56075999999999</v>
      </c>
      <c r="J32" s="1050">
        <v>221.22747000000001</v>
      </c>
    </row>
    <row r="33" spans="2:13" s="884" customFormat="1" ht="12.75">
      <c r="B33" s="1048" t="s">
        <v>50</v>
      </c>
      <c r="C33" s="1049">
        <v>86.067170000000004</v>
      </c>
      <c r="D33" s="1050">
        <v>69.433840000000004</v>
      </c>
      <c r="E33" s="944">
        <v>105.19159000000001</v>
      </c>
      <c r="F33" s="945">
        <v>95.438090000000003</v>
      </c>
      <c r="G33" s="1049">
        <v>112.66611</v>
      </c>
      <c r="H33" s="1050">
        <v>100.54091</v>
      </c>
      <c r="I33" s="944">
        <v>272.94763</v>
      </c>
      <c r="J33" s="1050">
        <v>450.08760000000001</v>
      </c>
    </row>
    <row r="34" spans="2:13" s="884" customFormat="1" ht="22.5">
      <c r="B34" s="1048" t="s">
        <v>51</v>
      </c>
      <c r="C34" s="1049">
        <v>84.774590000000003</v>
      </c>
      <c r="D34" s="1050">
        <v>68.129279999999994</v>
      </c>
      <c r="E34" s="944">
        <v>103.83418</v>
      </c>
      <c r="F34" s="945">
        <v>94.972549999999998</v>
      </c>
      <c r="G34" s="1049">
        <v>112.2178</v>
      </c>
      <c r="H34" s="1050">
        <v>100.06215</v>
      </c>
      <c r="I34" s="944">
        <v>270.06013999999999</v>
      </c>
      <c r="J34" s="1050">
        <v>445.79707999999999</v>
      </c>
    </row>
    <row r="35" spans="2:13" s="884" customFormat="1" ht="22.5">
      <c r="B35" s="1048" t="s">
        <v>52</v>
      </c>
      <c r="C35" s="1049">
        <v>120.81914</v>
      </c>
      <c r="D35" s="1050">
        <v>102.16051</v>
      </c>
      <c r="E35" s="944">
        <v>154.02158</v>
      </c>
      <c r="F35" s="945">
        <v>137.23247000000001</v>
      </c>
      <c r="G35" s="1049">
        <v>186.57891000000001</v>
      </c>
      <c r="H35" s="1050">
        <v>171.63874000000001</v>
      </c>
      <c r="I35" s="944">
        <v>588.38293999999996</v>
      </c>
      <c r="J35" s="1050">
        <v>886.61068</v>
      </c>
    </row>
    <row r="36" spans="2:13" s="884" customFormat="1" ht="33.75">
      <c r="B36" s="1048" t="s">
        <v>53</v>
      </c>
      <c r="C36" s="948">
        <v>1.29135</v>
      </c>
      <c r="D36" s="1050">
        <v>1.2746200000000001</v>
      </c>
      <c r="E36" s="944">
        <v>1.5463899999999999</v>
      </c>
      <c r="F36" s="945">
        <v>1.5482199999999999</v>
      </c>
      <c r="G36" s="1049">
        <v>1.5253000000000001</v>
      </c>
      <c r="H36" s="945">
        <v>1.5048900000000001</v>
      </c>
      <c r="I36" s="1049">
        <v>1.17469</v>
      </c>
      <c r="J36" s="948">
        <v>1.0546599999999999</v>
      </c>
    </row>
    <row r="37" spans="2:13" s="884" customFormat="1" ht="23.25" thickBot="1">
      <c r="B37" s="1051" t="s">
        <v>54</v>
      </c>
      <c r="C37" s="878">
        <v>0.54600000000000004</v>
      </c>
      <c r="D37" s="881">
        <v>0.53513999999999995</v>
      </c>
      <c r="E37" s="878">
        <v>0.40627000000000002</v>
      </c>
      <c r="F37" s="879">
        <v>0.40903</v>
      </c>
      <c r="G37" s="880">
        <v>0.37818000000000002</v>
      </c>
      <c r="H37" s="881">
        <v>0.38229999999999997</v>
      </c>
      <c r="I37" s="878">
        <v>0.40049000000000001</v>
      </c>
      <c r="J37" s="881">
        <v>0.38852999999999999</v>
      </c>
    </row>
    <row r="38" spans="2:13" s="884" customFormat="1" ht="13.5" customHeight="1" thickBot="1">
      <c r="B38" s="1323" t="s">
        <v>55</v>
      </c>
      <c r="C38" s="1323"/>
      <c r="D38" s="1323"/>
      <c r="E38" s="1323"/>
      <c r="F38" s="1323"/>
      <c r="G38" s="1323"/>
      <c r="H38" s="1323"/>
      <c r="I38" s="1323"/>
      <c r="J38" s="1323"/>
    </row>
    <row r="39" spans="2:13" s="884" customFormat="1" ht="12.75">
      <c r="B39" s="886" t="s">
        <v>70</v>
      </c>
      <c r="C39" s="1052">
        <v>4.1600900000000003E-2</v>
      </c>
      <c r="D39" s="1053">
        <v>4.7507400000000005E-2</v>
      </c>
      <c r="E39" s="1054">
        <v>4.1376299999999998E-2</v>
      </c>
      <c r="F39" s="1055">
        <v>4.8828400000000001E-2</v>
      </c>
      <c r="G39" s="1054">
        <v>4.7988099999999999E-2</v>
      </c>
      <c r="H39" s="1055">
        <v>5.0020599999999998E-2</v>
      </c>
      <c r="I39" s="1056">
        <v>-1.8796199999999999E-2</v>
      </c>
      <c r="J39" s="1053">
        <v>-2.8824499999999999E-2</v>
      </c>
      <c r="K39" s="891"/>
    </row>
    <row r="40" spans="2:13" s="884" customFormat="1" ht="12.75">
      <c r="B40" s="892" t="s">
        <v>57</v>
      </c>
      <c r="C40" s="875">
        <v>7.2090299999999996E-2</v>
      </c>
      <c r="D40" s="1057">
        <v>8.6638400000000004E-2</v>
      </c>
      <c r="E40" s="875">
        <v>8.9440500000000006E-2</v>
      </c>
      <c r="F40" s="1058">
        <v>0.10034700000000001</v>
      </c>
      <c r="G40" s="875">
        <v>0.1066522</v>
      </c>
      <c r="H40" s="1058">
        <v>0.1133009</v>
      </c>
      <c r="I40" s="1059">
        <v>-5.9450099999999999E-2</v>
      </c>
      <c r="J40" s="1060">
        <v>-0.1132035</v>
      </c>
      <c r="K40" s="891"/>
    </row>
    <row r="41" spans="2:13" s="884" customFormat="1" ht="12.75">
      <c r="B41" s="892" t="s">
        <v>58</v>
      </c>
      <c r="C41" s="1019">
        <v>4.9476300000000001E-2</v>
      </c>
      <c r="D41" s="1020">
        <v>4.5156799999999997E-2</v>
      </c>
      <c r="E41" s="1019">
        <v>4.7321799999999997E-2</v>
      </c>
      <c r="F41" s="1021">
        <v>5.1383900000000003E-2</v>
      </c>
      <c r="G41" s="1019">
        <v>5.6009200000000002E-2</v>
      </c>
      <c r="H41" s="1021">
        <v>5.3582999999999999E-2</v>
      </c>
      <c r="I41" s="1022">
        <v>-6.0361599999999994E-2</v>
      </c>
      <c r="J41" s="1061">
        <v>-0.13481799999999999</v>
      </c>
      <c r="K41" s="891"/>
    </row>
    <row r="42" spans="2:13" s="884" customFormat="1" ht="25.5">
      <c r="B42" s="892" t="s">
        <v>71</v>
      </c>
      <c r="C42" s="875">
        <v>5.9958900000000002E-2</v>
      </c>
      <c r="D42" s="1057">
        <v>7.1732900000000002E-2</v>
      </c>
      <c r="E42" s="875">
        <v>7.3211300000000007E-2</v>
      </c>
      <c r="F42" s="1058">
        <v>9.0469500000000008E-2</v>
      </c>
      <c r="G42" s="875">
        <v>9.089549999999999E-2</v>
      </c>
      <c r="H42" s="1058">
        <v>9.4937099999999996E-2</v>
      </c>
      <c r="I42" s="1059">
        <v>-5.5715700000000007E-2</v>
      </c>
      <c r="J42" s="1060">
        <v>-8.8686799999999996E-2</v>
      </c>
      <c r="K42" s="891"/>
    </row>
    <row r="43" spans="2:13" s="884" customFormat="1" ht="12.75">
      <c r="B43" s="908" t="s">
        <v>60</v>
      </c>
      <c r="C43" s="875">
        <v>4.2275699999999999E-2</v>
      </c>
      <c r="D43" s="1057">
        <v>4.8928700000000006E-2</v>
      </c>
      <c r="E43" s="875">
        <v>4.5995399999999999E-2</v>
      </c>
      <c r="F43" s="1058">
        <v>5.7291999999999996E-2</v>
      </c>
      <c r="G43" s="875">
        <v>5.2432199999999998E-2</v>
      </c>
      <c r="H43" s="1058">
        <v>5.4618900000000005E-2</v>
      </c>
      <c r="I43" s="1059">
        <v>-2.6211600000000002E-2</v>
      </c>
      <c r="J43" s="1057">
        <v>-3.6340600000000001E-2</v>
      </c>
      <c r="K43" s="891"/>
    </row>
    <row r="44" spans="2:13" s="884" customFormat="1" ht="13.5" thickBot="1">
      <c r="B44" s="978" t="s">
        <v>61</v>
      </c>
      <c r="C44" s="1062">
        <v>5.0278799999999998E-2</v>
      </c>
      <c r="D44" s="1063">
        <v>4.6507800000000002E-2</v>
      </c>
      <c r="E44" s="1062">
        <v>5.2604600000000001E-2</v>
      </c>
      <c r="F44" s="1064">
        <v>6.0290400000000001E-2</v>
      </c>
      <c r="G44" s="1062">
        <v>6.1196099999999996E-2</v>
      </c>
      <c r="H44" s="1064">
        <v>5.8508899999999996E-2</v>
      </c>
      <c r="I44" s="1065">
        <v>-8.4175100000000003E-2</v>
      </c>
      <c r="J44" s="963">
        <v>-0.16997219999999999</v>
      </c>
    </row>
    <row r="46" spans="2:13" ht="71.25" customHeight="1">
      <c r="B46" s="1326" t="s">
        <v>733</v>
      </c>
      <c r="C46" s="1326"/>
      <c r="D46" s="1326"/>
      <c r="E46" s="1326"/>
      <c r="F46" s="1326"/>
      <c r="G46" s="1326"/>
      <c r="H46" s="1326"/>
      <c r="I46" s="1326"/>
      <c r="J46" s="1326"/>
      <c r="K46" s="1066"/>
      <c r="L46" s="1066"/>
      <c r="M46" s="1066"/>
    </row>
    <row r="47" spans="2:13" ht="13.15" customHeight="1">
      <c r="B47" s="1327"/>
      <c r="C47" s="1327"/>
      <c r="D47" s="1327"/>
      <c r="E47" s="1327"/>
      <c r="F47" s="1327"/>
      <c r="G47" s="1327"/>
      <c r="H47" s="1327"/>
      <c r="I47" s="1327"/>
      <c r="J47" s="1327"/>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22"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7109375" style="853" customWidth="1"/>
    <col min="2" max="2" width="40.28515625" style="853" customWidth="1"/>
    <col min="3" max="4" width="11.42578125" style="854" customWidth="1"/>
    <col min="5" max="6" width="11.5703125" style="854" customWidth="1"/>
    <col min="7" max="254" width="9.140625" style="853"/>
    <col min="255" max="255" width="40.28515625" style="853" customWidth="1"/>
    <col min="256" max="259" width="9.5703125" style="853" customWidth="1"/>
    <col min="260" max="510" width="9.140625" style="853"/>
    <col min="511" max="511" width="40.28515625" style="853" customWidth="1"/>
    <col min="512" max="515" width="9.5703125" style="853" customWidth="1"/>
    <col min="516" max="766" width="9.140625" style="853"/>
    <col min="767" max="767" width="40.28515625" style="853" customWidth="1"/>
    <col min="768" max="771" width="9.5703125" style="853" customWidth="1"/>
    <col min="772" max="1022" width="9.140625" style="853"/>
    <col min="1023" max="1023" width="40.28515625" style="853" customWidth="1"/>
    <col min="1024" max="1027" width="9.5703125" style="853" customWidth="1"/>
    <col min="1028" max="1278" width="9.140625" style="853"/>
    <col min="1279" max="1279" width="40.28515625" style="853" customWidth="1"/>
    <col min="1280" max="1283" width="9.5703125" style="853" customWidth="1"/>
    <col min="1284" max="1534" width="9.140625" style="853"/>
    <col min="1535" max="1535" width="40.28515625" style="853" customWidth="1"/>
    <col min="1536" max="1539" width="9.5703125" style="853" customWidth="1"/>
    <col min="1540" max="1790" width="9.140625" style="853"/>
    <col min="1791" max="1791" width="40.28515625" style="853" customWidth="1"/>
    <col min="1792" max="1795" width="9.5703125" style="853" customWidth="1"/>
    <col min="1796" max="2046" width="9.140625" style="853"/>
    <col min="2047" max="2047" width="40.28515625" style="853" customWidth="1"/>
    <col min="2048" max="2051" width="9.5703125" style="853" customWidth="1"/>
    <col min="2052" max="2302" width="9.140625" style="853"/>
    <col min="2303" max="2303" width="40.28515625" style="853" customWidth="1"/>
    <col min="2304" max="2307" width="9.5703125" style="853" customWidth="1"/>
    <col min="2308" max="2558" width="9.140625" style="853"/>
    <col min="2559" max="2559" width="40.28515625" style="853" customWidth="1"/>
    <col min="2560" max="2563" width="9.5703125" style="853" customWidth="1"/>
    <col min="2564" max="2814" width="9.140625" style="853"/>
    <col min="2815" max="2815" width="40.28515625" style="853" customWidth="1"/>
    <col min="2816" max="2819" width="9.5703125" style="853" customWidth="1"/>
    <col min="2820" max="3070" width="9.140625" style="853"/>
    <col min="3071" max="3071" width="40.28515625" style="853" customWidth="1"/>
    <col min="3072" max="3075" width="9.5703125" style="853" customWidth="1"/>
    <col min="3076" max="3326" width="9.140625" style="853"/>
    <col min="3327" max="3327" width="40.28515625" style="853" customWidth="1"/>
    <col min="3328" max="3331" width="9.5703125" style="853" customWidth="1"/>
    <col min="3332" max="3582" width="9.140625" style="853"/>
    <col min="3583" max="3583" width="40.28515625" style="853" customWidth="1"/>
    <col min="3584" max="3587" width="9.5703125" style="853" customWidth="1"/>
    <col min="3588" max="3838" width="9.140625" style="853"/>
    <col min="3839" max="3839" width="40.28515625" style="853" customWidth="1"/>
    <col min="3840" max="3843" width="9.5703125" style="853" customWidth="1"/>
    <col min="3844" max="4094" width="9.140625" style="853"/>
    <col min="4095" max="4095" width="40.28515625" style="853" customWidth="1"/>
    <col min="4096" max="4099" width="9.5703125" style="853" customWidth="1"/>
    <col min="4100" max="4350" width="9.140625" style="853"/>
    <col min="4351" max="4351" width="40.28515625" style="853" customWidth="1"/>
    <col min="4352" max="4355" width="9.5703125" style="853" customWidth="1"/>
    <col min="4356" max="4606" width="9.140625" style="853"/>
    <col min="4607" max="4607" width="40.28515625" style="853" customWidth="1"/>
    <col min="4608" max="4611" width="9.5703125" style="853" customWidth="1"/>
    <col min="4612" max="4862" width="9.140625" style="853"/>
    <col min="4863" max="4863" width="40.28515625" style="853" customWidth="1"/>
    <col min="4864" max="4867" width="9.5703125" style="853" customWidth="1"/>
    <col min="4868" max="5118" width="9.140625" style="853"/>
    <col min="5119" max="5119" width="40.28515625" style="853" customWidth="1"/>
    <col min="5120" max="5123" width="9.5703125" style="853" customWidth="1"/>
    <col min="5124" max="5374" width="9.140625" style="853"/>
    <col min="5375" max="5375" width="40.28515625" style="853" customWidth="1"/>
    <col min="5376" max="5379" width="9.5703125" style="853" customWidth="1"/>
    <col min="5380" max="5630" width="9.140625" style="853"/>
    <col min="5631" max="5631" width="40.28515625" style="853" customWidth="1"/>
    <col min="5632" max="5635" width="9.5703125" style="853" customWidth="1"/>
    <col min="5636" max="5886" width="9.140625" style="853"/>
    <col min="5887" max="5887" width="40.28515625" style="853" customWidth="1"/>
    <col min="5888" max="5891" width="9.5703125" style="853" customWidth="1"/>
    <col min="5892" max="6142" width="9.140625" style="853"/>
    <col min="6143" max="6143" width="40.28515625" style="853" customWidth="1"/>
    <col min="6144" max="6147" width="9.5703125" style="853" customWidth="1"/>
    <col min="6148" max="6398" width="9.140625" style="853"/>
    <col min="6399" max="6399" width="40.28515625" style="853" customWidth="1"/>
    <col min="6400" max="6403" width="9.5703125" style="853" customWidth="1"/>
    <col min="6404" max="6654" width="9.140625" style="853"/>
    <col min="6655" max="6655" width="40.28515625" style="853" customWidth="1"/>
    <col min="6656" max="6659" width="9.5703125" style="853" customWidth="1"/>
    <col min="6660" max="6910" width="9.140625" style="853"/>
    <col min="6911" max="6911" width="40.28515625" style="853" customWidth="1"/>
    <col min="6912" max="6915" width="9.5703125" style="853" customWidth="1"/>
    <col min="6916" max="7166" width="9.140625" style="853"/>
    <col min="7167" max="7167" width="40.28515625" style="853" customWidth="1"/>
    <col min="7168" max="7171" width="9.5703125" style="853" customWidth="1"/>
    <col min="7172" max="7422" width="9.140625" style="853"/>
    <col min="7423" max="7423" width="40.28515625" style="853" customWidth="1"/>
    <col min="7424" max="7427" width="9.5703125" style="853" customWidth="1"/>
    <col min="7428" max="7678" width="9.140625" style="853"/>
    <col min="7679" max="7679" width="40.28515625" style="853" customWidth="1"/>
    <col min="7680" max="7683" width="9.5703125" style="853" customWidth="1"/>
    <col min="7684" max="7934" width="9.140625" style="853"/>
    <col min="7935" max="7935" width="40.28515625" style="853" customWidth="1"/>
    <col min="7936" max="7939" width="9.5703125" style="853" customWidth="1"/>
    <col min="7940" max="8190" width="9.140625" style="853"/>
    <col min="8191" max="8191" width="40.28515625" style="853" customWidth="1"/>
    <col min="8192" max="8195" width="9.5703125" style="853" customWidth="1"/>
    <col min="8196" max="8446" width="9.140625" style="853"/>
    <col min="8447" max="8447" width="40.28515625" style="853" customWidth="1"/>
    <col min="8448" max="8451" width="9.5703125" style="853" customWidth="1"/>
    <col min="8452" max="8702" width="9.140625" style="853"/>
    <col min="8703" max="8703" width="40.28515625" style="853" customWidth="1"/>
    <col min="8704" max="8707" width="9.5703125" style="853" customWidth="1"/>
    <col min="8708" max="8958" width="9.140625" style="853"/>
    <col min="8959" max="8959" width="40.28515625" style="853" customWidth="1"/>
    <col min="8960" max="8963" width="9.5703125" style="853" customWidth="1"/>
    <col min="8964" max="9214" width="9.140625" style="853"/>
    <col min="9215" max="9215" width="40.28515625" style="853" customWidth="1"/>
    <col min="9216" max="9219" width="9.5703125" style="853" customWidth="1"/>
    <col min="9220" max="9470" width="9.140625" style="853"/>
    <col min="9471" max="9471" width="40.28515625" style="853" customWidth="1"/>
    <col min="9472" max="9475" width="9.5703125" style="853" customWidth="1"/>
    <col min="9476" max="9726" width="9.140625" style="853"/>
    <col min="9727" max="9727" width="40.28515625" style="853" customWidth="1"/>
    <col min="9728" max="9731" width="9.5703125" style="853" customWidth="1"/>
    <col min="9732" max="9982" width="9.140625" style="853"/>
    <col min="9983" max="9983" width="40.28515625" style="853" customWidth="1"/>
    <col min="9984" max="9987" width="9.5703125" style="853" customWidth="1"/>
    <col min="9988" max="10238" width="9.140625" style="853"/>
    <col min="10239" max="10239" width="40.28515625" style="853" customWidth="1"/>
    <col min="10240" max="10243" width="9.5703125" style="853" customWidth="1"/>
    <col min="10244" max="10494" width="9.140625" style="853"/>
    <col min="10495" max="10495" width="40.28515625" style="853" customWidth="1"/>
    <col min="10496" max="10499" width="9.5703125" style="853" customWidth="1"/>
    <col min="10500" max="10750" width="9.140625" style="853"/>
    <col min="10751" max="10751" width="40.28515625" style="853" customWidth="1"/>
    <col min="10752" max="10755" width="9.5703125" style="853" customWidth="1"/>
    <col min="10756" max="11006" width="9.140625" style="853"/>
    <col min="11007" max="11007" width="40.28515625" style="853" customWidth="1"/>
    <col min="11008" max="11011" width="9.5703125" style="853" customWidth="1"/>
    <col min="11012" max="11262" width="9.140625" style="853"/>
    <col min="11263" max="11263" width="40.28515625" style="853" customWidth="1"/>
    <col min="11264" max="11267" width="9.5703125" style="853" customWidth="1"/>
    <col min="11268" max="11518" width="9.140625" style="853"/>
    <col min="11519" max="11519" width="40.28515625" style="853" customWidth="1"/>
    <col min="11520" max="11523" width="9.5703125" style="853" customWidth="1"/>
    <col min="11524" max="11774" width="9.140625" style="853"/>
    <col min="11775" max="11775" width="40.28515625" style="853" customWidth="1"/>
    <col min="11776" max="11779" width="9.5703125" style="853" customWidth="1"/>
    <col min="11780" max="12030" width="9.140625" style="853"/>
    <col min="12031" max="12031" width="40.28515625" style="853" customWidth="1"/>
    <col min="12032" max="12035" width="9.5703125" style="853" customWidth="1"/>
    <col min="12036" max="12286" width="9.140625" style="853"/>
    <col min="12287" max="12287" width="40.28515625" style="853" customWidth="1"/>
    <col min="12288" max="12291" width="9.5703125" style="853" customWidth="1"/>
    <col min="12292" max="12542" width="9.140625" style="853"/>
    <col min="12543" max="12543" width="40.28515625" style="853" customWidth="1"/>
    <col min="12544" max="12547" width="9.5703125" style="853" customWidth="1"/>
    <col min="12548" max="12798" width="9.140625" style="853"/>
    <col min="12799" max="12799" width="40.28515625" style="853" customWidth="1"/>
    <col min="12800" max="12803" width="9.5703125" style="853" customWidth="1"/>
    <col min="12804" max="13054" width="9.140625" style="853"/>
    <col min="13055" max="13055" width="40.28515625" style="853" customWidth="1"/>
    <col min="13056" max="13059" width="9.5703125" style="853" customWidth="1"/>
    <col min="13060" max="13310" width="9.140625" style="853"/>
    <col min="13311" max="13311" width="40.28515625" style="853" customWidth="1"/>
    <col min="13312" max="13315" width="9.5703125" style="853" customWidth="1"/>
    <col min="13316" max="13566" width="9.140625" style="853"/>
    <col min="13567" max="13567" width="40.28515625" style="853" customWidth="1"/>
    <col min="13568" max="13571" width="9.5703125" style="853" customWidth="1"/>
    <col min="13572" max="13822" width="9.140625" style="853"/>
    <col min="13823" max="13823" width="40.28515625" style="853" customWidth="1"/>
    <col min="13824" max="13827" width="9.5703125" style="853" customWidth="1"/>
    <col min="13828" max="14078" width="9.140625" style="853"/>
    <col min="14079" max="14079" width="40.28515625" style="853" customWidth="1"/>
    <col min="14080" max="14083" width="9.5703125" style="853" customWidth="1"/>
    <col min="14084" max="14334" width="9.140625" style="853"/>
    <col min="14335" max="14335" width="40.28515625" style="853" customWidth="1"/>
    <col min="14336" max="14339" width="9.5703125" style="853" customWidth="1"/>
    <col min="14340" max="14590" width="9.140625" style="853"/>
    <col min="14591" max="14591" width="40.28515625" style="853" customWidth="1"/>
    <col min="14592" max="14595" width="9.5703125" style="853" customWidth="1"/>
    <col min="14596" max="14846" width="9.140625" style="853"/>
    <col min="14847" max="14847" width="40.28515625" style="853" customWidth="1"/>
    <col min="14848" max="14851" width="9.5703125" style="853" customWidth="1"/>
    <col min="14852" max="15102" width="9.140625" style="853"/>
    <col min="15103" max="15103" width="40.28515625" style="853" customWidth="1"/>
    <col min="15104" max="15107" width="9.5703125" style="853" customWidth="1"/>
    <col min="15108" max="15358" width="9.140625" style="853"/>
    <col min="15359" max="15359" width="40.28515625" style="853" customWidth="1"/>
    <col min="15360" max="15363" width="9.5703125" style="853" customWidth="1"/>
    <col min="15364" max="15614" width="9.140625" style="853"/>
    <col min="15615" max="15615" width="40.28515625" style="853" customWidth="1"/>
    <col min="15616" max="15619" width="9.5703125" style="853" customWidth="1"/>
    <col min="15620" max="15870" width="9.140625" style="853"/>
    <col min="15871" max="15871" width="40.28515625" style="853" customWidth="1"/>
    <col min="15872" max="15875" width="9.5703125" style="853" customWidth="1"/>
    <col min="15876" max="16126" width="9.140625" style="853"/>
    <col min="16127" max="16127" width="40.28515625" style="853" customWidth="1"/>
    <col min="16128" max="16131" width="9.5703125" style="853" customWidth="1"/>
    <col min="16132" max="16384" width="9.140625" style="853"/>
  </cols>
  <sheetData>
    <row r="1" spans="1:10">
      <c r="A1" s="1067"/>
      <c r="B1" s="1067"/>
      <c r="E1" s="1315" t="s">
        <v>95</v>
      </c>
      <c r="F1" s="1315"/>
    </row>
    <row r="2" spans="1:10">
      <c r="C2" s="1068"/>
      <c r="D2" s="1069"/>
      <c r="E2" s="1068"/>
    </row>
    <row r="3" spans="1:10" ht="35.25" customHeight="1">
      <c r="B3" s="1335" t="s">
        <v>72</v>
      </c>
      <c r="C3" s="1335"/>
      <c r="D3" s="1335"/>
      <c r="E3" s="1335"/>
      <c r="F3" s="1335"/>
    </row>
    <row r="4" spans="1:10" ht="15" thickBot="1"/>
    <row r="5" spans="1:10" s="858" customFormat="1" ht="63.75" customHeight="1">
      <c r="B5" s="1329" t="s">
        <v>21</v>
      </c>
      <c r="C5" s="1331" t="s">
        <v>73</v>
      </c>
      <c r="D5" s="1332"/>
      <c r="E5" s="1333" t="s">
        <v>74</v>
      </c>
      <c r="F5" s="1332"/>
      <c r="G5" s="853"/>
      <c r="H5" s="853"/>
      <c r="I5" s="853"/>
      <c r="J5" s="853"/>
    </row>
    <row r="6" spans="1:10" s="860" customFormat="1" ht="15" thickBot="1">
      <c r="B6" s="1336"/>
      <c r="C6" s="1070">
        <v>2021</v>
      </c>
      <c r="D6" s="1071">
        <v>2022</v>
      </c>
      <c r="E6" s="991" t="s">
        <v>176</v>
      </c>
      <c r="F6" s="992" t="s">
        <v>734</v>
      </c>
      <c r="G6" s="853"/>
      <c r="H6" s="853"/>
      <c r="I6" s="853"/>
      <c r="J6" s="853"/>
    </row>
    <row r="7" spans="1:10" s="860" customFormat="1" ht="12.75">
      <c r="A7" s="863"/>
      <c r="B7" s="864" t="s">
        <v>75</v>
      </c>
      <c r="C7" s="865">
        <v>36801</v>
      </c>
      <c r="D7" s="866">
        <v>39881</v>
      </c>
      <c r="E7" s="867">
        <v>15413</v>
      </c>
      <c r="F7" s="868">
        <v>18655</v>
      </c>
      <c r="G7" s="863"/>
    </row>
    <row r="8" spans="1:10" s="860" customFormat="1" ht="12.75">
      <c r="A8" s="863"/>
      <c r="B8" s="870" t="s">
        <v>25</v>
      </c>
      <c r="C8" s="1019">
        <v>0.80913960467012791</v>
      </c>
      <c r="D8" s="1021">
        <v>0.8144549638662858</v>
      </c>
      <c r="E8" s="1022">
        <v>0.19086039532987209</v>
      </c>
      <c r="F8" s="1020">
        <v>0.18554503613371437</v>
      </c>
      <c r="G8" s="863"/>
    </row>
    <row r="9" spans="1:10" s="860" customFormat="1" ht="13.5" thickBot="1">
      <c r="A9" s="863"/>
      <c r="B9" s="877" t="s">
        <v>26</v>
      </c>
      <c r="C9" s="1062">
        <v>2.2347156304280285</v>
      </c>
      <c r="D9" s="1064">
        <v>2.270464419957515</v>
      </c>
      <c r="E9" s="1065">
        <v>0.52712622915945651</v>
      </c>
      <c r="F9" s="1063">
        <v>0.51724579200979992</v>
      </c>
      <c r="G9" s="1061"/>
    </row>
    <row r="10" spans="1:10" s="884" customFormat="1" ht="13.5" customHeight="1" thickBot="1">
      <c r="B10" s="1323" t="s">
        <v>27</v>
      </c>
      <c r="C10" s="1323"/>
      <c r="D10" s="1323"/>
      <c r="E10" s="1323"/>
      <c r="F10" s="1323"/>
      <c r="G10" s="885"/>
    </row>
    <row r="11" spans="1:10" s="884" customFormat="1" ht="12.75">
      <c r="B11" s="886" t="s">
        <v>28</v>
      </c>
      <c r="C11" s="1007">
        <v>0.43367</v>
      </c>
      <c r="D11" s="1008">
        <v>0.44692999999999999</v>
      </c>
      <c r="E11" s="1007">
        <v>0.73292000000000002</v>
      </c>
      <c r="F11" s="1008">
        <v>0.78234000000000004</v>
      </c>
      <c r="G11" s="885"/>
      <c r="H11" s="891"/>
    </row>
    <row r="12" spans="1:10" s="884" customFormat="1" ht="12.75">
      <c r="B12" s="902" t="s">
        <v>69</v>
      </c>
      <c r="C12" s="905">
        <v>0.76576999999999995</v>
      </c>
      <c r="D12" s="907">
        <v>0.80810000000000004</v>
      </c>
      <c r="E12" s="905">
        <v>2.7441499999999999</v>
      </c>
      <c r="F12" s="907">
        <v>3.5942699999999999</v>
      </c>
      <c r="G12" s="885"/>
    </row>
    <row r="13" spans="1:10" s="884" customFormat="1" ht="12.75">
      <c r="B13" s="892" t="s">
        <v>30</v>
      </c>
      <c r="C13" s="1019">
        <v>0.16291</v>
      </c>
      <c r="D13" s="1020">
        <v>0.16999</v>
      </c>
      <c r="E13" s="1019">
        <v>0.47826999999999997</v>
      </c>
      <c r="F13" s="1020">
        <v>0.52824000000000004</v>
      </c>
      <c r="G13" s="942"/>
    </row>
    <row r="14" spans="1:10" s="884" customFormat="1" ht="25.5">
      <c r="B14" s="892" t="s">
        <v>31</v>
      </c>
      <c r="C14" s="944">
        <v>1.7657700000000001</v>
      </c>
      <c r="D14" s="1050">
        <v>1.8081</v>
      </c>
      <c r="E14" s="944">
        <v>3.7441499999999999</v>
      </c>
      <c r="F14" s="1050">
        <v>4.5942699999999999</v>
      </c>
      <c r="G14" s="942"/>
    </row>
    <row r="15" spans="1:10" s="884" customFormat="1" ht="12.75">
      <c r="B15" s="892" t="s">
        <v>32</v>
      </c>
      <c r="C15" s="944">
        <v>0.33232</v>
      </c>
      <c r="D15" s="1050">
        <v>0.35013</v>
      </c>
      <c r="E15" s="944">
        <v>1.4452799999999999</v>
      </c>
      <c r="F15" s="1050">
        <v>1.8444100000000001</v>
      </c>
      <c r="G15" s="942"/>
    </row>
    <row r="16" spans="1:10" s="884" customFormat="1" ht="25.5">
      <c r="B16" s="908" t="s">
        <v>33</v>
      </c>
      <c r="C16" s="1030">
        <v>0.15595000000000001</v>
      </c>
      <c r="D16" s="1029">
        <v>0.16114999999999999</v>
      </c>
      <c r="E16" s="1030">
        <v>0.46318999999999999</v>
      </c>
      <c r="F16" s="1029">
        <v>0.51209000000000005</v>
      </c>
      <c r="G16" s="942"/>
      <c r="H16" s="1012"/>
      <c r="I16" s="1012"/>
    </row>
    <row r="17" spans="2:7" s="884" customFormat="1" ht="38.25">
      <c r="B17" s="908" t="s">
        <v>34</v>
      </c>
      <c r="C17" s="944">
        <v>8.0424399999999991</v>
      </c>
      <c r="D17" s="1050">
        <v>6.5311399999999997</v>
      </c>
      <c r="E17" s="944">
        <v>-8.3354999999999997</v>
      </c>
      <c r="F17" s="1050">
        <v>-7.1185999999999998</v>
      </c>
      <c r="G17" s="942"/>
    </row>
    <row r="18" spans="2:7" s="884" customFormat="1" ht="26.25" thickBot="1">
      <c r="B18" s="908" t="s">
        <v>35</v>
      </c>
      <c r="C18" s="1072">
        <v>16.432079999999999</v>
      </c>
      <c r="D18" s="1073">
        <v>16.383289999999999</v>
      </c>
      <c r="E18" s="1074">
        <v>-12.15287</v>
      </c>
      <c r="F18" s="1075">
        <v>-11.91699</v>
      </c>
      <c r="G18" s="942"/>
    </row>
    <row r="19" spans="2:7" s="884" customFormat="1" ht="13.5" customHeight="1" thickBot="1">
      <c r="B19" s="1323" t="s">
        <v>36</v>
      </c>
      <c r="C19" s="1323"/>
      <c r="D19" s="1323"/>
      <c r="E19" s="1323"/>
      <c r="F19" s="1323"/>
      <c r="G19" s="885"/>
    </row>
    <row r="20" spans="2:7" s="884" customFormat="1" ht="12.75">
      <c r="B20" s="886" t="s">
        <v>37</v>
      </c>
      <c r="C20" s="1026">
        <v>1.5747</v>
      </c>
      <c r="D20" s="1025">
        <v>1.5223199999999999</v>
      </c>
      <c r="E20" s="1026">
        <v>0.78090999999999999</v>
      </c>
      <c r="F20" s="1025">
        <v>0.76073999999999997</v>
      </c>
      <c r="G20" s="885"/>
    </row>
    <row r="21" spans="2:7" s="884" customFormat="1" ht="12.75">
      <c r="B21" s="892" t="s">
        <v>38</v>
      </c>
      <c r="C21" s="1013">
        <v>1.0676000000000001</v>
      </c>
      <c r="D21" s="1014">
        <v>1.02214</v>
      </c>
      <c r="E21" s="1013">
        <v>0.57042000000000004</v>
      </c>
      <c r="F21" s="1014">
        <v>0.54346000000000005</v>
      </c>
      <c r="G21" s="885"/>
    </row>
    <row r="22" spans="2:7" s="884" customFormat="1" ht="12.75">
      <c r="B22" s="892" t="s">
        <v>39</v>
      </c>
      <c r="C22" s="1013">
        <v>0.30488999999999999</v>
      </c>
      <c r="D22" s="1014">
        <v>0.28508</v>
      </c>
      <c r="E22" s="1013">
        <v>0.14473</v>
      </c>
      <c r="F22" s="1014">
        <v>0.15178</v>
      </c>
      <c r="G22" s="885"/>
    </row>
    <row r="23" spans="2:7" s="884" customFormat="1" ht="13.5" thickBot="1">
      <c r="B23" s="908" t="s">
        <v>40</v>
      </c>
      <c r="C23" s="1038">
        <v>299583.26340499998</v>
      </c>
      <c r="D23" s="1039">
        <v>314488.05618900002</v>
      </c>
      <c r="E23" s="1038">
        <v>-39551.300239999997</v>
      </c>
      <c r="F23" s="1042">
        <v>-52883.628256999997</v>
      </c>
      <c r="G23" s="885"/>
    </row>
    <row r="24" spans="2:7" s="884" customFormat="1" ht="13.5" customHeight="1" thickBot="1">
      <c r="B24" s="1323" t="s">
        <v>41</v>
      </c>
      <c r="C24" s="1323"/>
      <c r="D24" s="1323"/>
      <c r="E24" s="1323"/>
      <c r="F24" s="1323"/>
      <c r="G24" s="885"/>
    </row>
    <row r="25" spans="2:7" s="884" customFormat="1" ht="12.75">
      <c r="B25" s="1043" t="s">
        <v>42</v>
      </c>
      <c r="C25" s="1044">
        <v>0.91322999999999999</v>
      </c>
      <c r="D25" s="1045">
        <v>1.0526</v>
      </c>
      <c r="E25" s="1046">
        <v>0.45021</v>
      </c>
      <c r="F25" s="1045">
        <v>0.49102000000000001</v>
      </c>
      <c r="G25" s="885"/>
    </row>
    <row r="26" spans="2:7" s="884" customFormat="1" ht="12.75">
      <c r="B26" s="1048" t="s">
        <v>43</v>
      </c>
      <c r="C26" s="1044">
        <v>2.1262799999999999</v>
      </c>
      <c r="D26" s="1045">
        <v>2.4188800000000001</v>
      </c>
      <c r="E26" s="1046">
        <v>0.82289000000000001</v>
      </c>
      <c r="F26" s="1045">
        <v>0.9919</v>
      </c>
      <c r="G26" s="885"/>
    </row>
    <row r="27" spans="2:7" s="884" customFormat="1" ht="12.75">
      <c r="B27" s="1048" t="s">
        <v>44</v>
      </c>
      <c r="C27" s="1044">
        <v>5.5688500000000003</v>
      </c>
      <c r="D27" s="1045">
        <v>6.30877</v>
      </c>
      <c r="E27" s="1046">
        <v>4.49451</v>
      </c>
      <c r="F27" s="1045">
        <v>4.1980500000000003</v>
      </c>
      <c r="G27" s="885"/>
    </row>
    <row r="28" spans="2:7" s="884" customFormat="1" ht="12.75">
      <c r="B28" s="1048" t="s">
        <v>45</v>
      </c>
      <c r="C28" s="1044">
        <v>3.8567499999999999</v>
      </c>
      <c r="D28" s="1045">
        <v>4.47912</v>
      </c>
      <c r="E28" s="1046">
        <v>2.3941699999999999</v>
      </c>
      <c r="F28" s="1045">
        <v>2.5338400000000001</v>
      </c>
      <c r="G28" s="885"/>
    </row>
    <row r="29" spans="2:7" s="884" customFormat="1" ht="12.75">
      <c r="B29" s="1048" t="s">
        <v>46</v>
      </c>
      <c r="C29" s="1049">
        <v>3.9041700000000001</v>
      </c>
      <c r="D29" s="1050">
        <v>4.5328299999999997</v>
      </c>
      <c r="E29" s="944">
        <v>2.4049900000000002</v>
      </c>
      <c r="F29" s="1050">
        <v>2.5562900000000002</v>
      </c>
      <c r="G29" s="885"/>
    </row>
    <row r="30" spans="2:7" s="884" customFormat="1" ht="12.75">
      <c r="B30" s="1048" t="s">
        <v>47</v>
      </c>
      <c r="C30" s="1049">
        <v>4.9075600000000001</v>
      </c>
      <c r="D30" s="1050">
        <v>6.0399000000000003</v>
      </c>
      <c r="E30" s="944">
        <v>-4.3226800000000001</v>
      </c>
      <c r="F30" s="1050">
        <v>-3.8170600000000001</v>
      </c>
      <c r="G30" s="885"/>
    </row>
    <row r="31" spans="2:7" s="884" customFormat="1" ht="12.75">
      <c r="B31" s="1048" t="s">
        <v>48</v>
      </c>
      <c r="C31" s="1049">
        <v>1.6125499999999999</v>
      </c>
      <c r="D31" s="1050">
        <v>1.9032</v>
      </c>
      <c r="E31" s="944">
        <v>1.6856599999999999</v>
      </c>
      <c r="F31" s="1050">
        <v>2.2558699999999998</v>
      </c>
      <c r="G31" s="885"/>
    </row>
    <row r="32" spans="2:7" s="884" customFormat="1" ht="22.5">
      <c r="B32" s="1048" t="s">
        <v>49</v>
      </c>
      <c r="C32" s="1049">
        <v>65.543199999999999</v>
      </c>
      <c r="D32" s="1050">
        <v>57.856009999999998</v>
      </c>
      <c r="E32" s="944">
        <v>81.21011</v>
      </c>
      <c r="F32" s="1050">
        <v>86.945170000000005</v>
      </c>
      <c r="G32" s="885"/>
    </row>
    <row r="33" spans="2:13" s="884" customFormat="1" ht="12.75">
      <c r="B33" s="1048" t="s">
        <v>50</v>
      </c>
      <c r="C33" s="1049">
        <v>94.639300000000006</v>
      </c>
      <c r="D33" s="1050">
        <v>81.489199999999997</v>
      </c>
      <c r="E33" s="944">
        <v>152.4537</v>
      </c>
      <c r="F33" s="1050">
        <v>144.05023</v>
      </c>
      <c r="G33" s="885"/>
    </row>
    <row r="34" spans="2:13" s="884" customFormat="1" ht="22.5">
      <c r="B34" s="1048" t="s">
        <v>51</v>
      </c>
      <c r="C34" s="1049">
        <v>93.489829999999998</v>
      </c>
      <c r="D34" s="1050">
        <v>80.523629999999997</v>
      </c>
      <c r="E34" s="944">
        <v>151.76765</v>
      </c>
      <c r="F34" s="1050">
        <v>142.78494000000001</v>
      </c>
      <c r="G34" s="885"/>
    </row>
    <row r="35" spans="2:13" s="884" customFormat="1" ht="22.5">
      <c r="B35" s="1048" t="s">
        <v>52</v>
      </c>
      <c r="C35" s="1049">
        <v>132.10351</v>
      </c>
      <c r="D35" s="1050">
        <v>116.20556999999999</v>
      </c>
      <c r="E35" s="944">
        <v>319.79458</v>
      </c>
      <c r="F35" s="1050">
        <v>322.64765999999997</v>
      </c>
      <c r="G35" s="885"/>
    </row>
    <row r="36" spans="2:13" s="884" customFormat="1" ht="33.75">
      <c r="B36" s="1048" t="s">
        <v>53</v>
      </c>
      <c r="C36" s="1049">
        <v>1.5407900000000001</v>
      </c>
      <c r="D36" s="1050">
        <v>1.4995700000000001</v>
      </c>
      <c r="E36" s="944">
        <v>0.86368999999999996</v>
      </c>
      <c r="F36" s="1050">
        <v>0.83570999999999995</v>
      </c>
      <c r="G36" s="885"/>
    </row>
    <row r="37" spans="2:13" s="884" customFormat="1" ht="23.25" thickBot="1">
      <c r="B37" s="1051" t="s">
        <v>54</v>
      </c>
      <c r="C37" s="1076">
        <v>0.43908999999999998</v>
      </c>
      <c r="D37" s="1077">
        <v>0.44435000000000002</v>
      </c>
      <c r="E37" s="882">
        <v>0.59270999999999996</v>
      </c>
      <c r="F37" s="1077">
        <v>0.55208999999999997</v>
      </c>
      <c r="G37" s="885"/>
    </row>
    <row r="38" spans="2:13" s="884" customFormat="1" ht="13.5" customHeight="1" thickBot="1">
      <c r="B38" s="1323" t="s">
        <v>55</v>
      </c>
      <c r="C38" s="1323"/>
      <c r="D38" s="1323"/>
      <c r="E38" s="1323"/>
      <c r="F38" s="1323"/>
      <c r="G38" s="885"/>
    </row>
    <row r="39" spans="2:13" s="884" customFormat="1" ht="12.75">
      <c r="B39" s="886" t="s">
        <v>56</v>
      </c>
      <c r="C39" s="1078">
        <v>6.7848400000000003E-2</v>
      </c>
      <c r="D39" s="1079">
        <v>7.0510299999999998E-2</v>
      </c>
      <c r="E39" s="1078">
        <v>-7.6720499999999997E-2</v>
      </c>
      <c r="F39" s="1080">
        <v>-7.6049100000000008E-2</v>
      </c>
      <c r="G39" s="885"/>
      <c r="H39" s="1081"/>
      <c r="I39" s="1082"/>
    </row>
    <row r="40" spans="2:13" s="884" customFormat="1" ht="12.75">
      <c r="B40" s="892" t="s">
        <v>57</v>
      </c>
      <c r="C40" s="875">
        <v>0.11980460000000001</v>
      </c>
      <c r="D40" s="1057">
        <v>0.1274894</v>
      </c>
      <c r="E40" s="875">
        <v>-0.28725319999999999</v>
      </c>
      <c r="F40" s="1060">
        <v>-0.34939030000000004</v>
      </c>
      <c r="G40" s="885"/>
      <c r="H40" s="1081"/>
      <c r="I40" s="1082"/>
    </row>
    <row r="41" spans="2:13" s="884" customFormat="1" ht="12.75">
      <c r="B41" s="892" t="s">
        <v>58</v>
      </c>
      <c r="C41" s="1019">
        <v>7.4295200000000006E-2</v>
      </c>
      <c r="D41" s="1020">
        <v>6.6986999999999991E-2</v>
      </c>
      <c r="E41" s="1019">
        <v>-0.17040970000000003</v>
      </c>
      <c r="F41" s="1061">
        <v>-0.15488089999999999</v>
      </c>
      <c r="G41" s="885"/>
    </row>
    <row r="42" spans="2:13" s="884" customFormat="1" ht="25.5">
      <c r="B42" s="892" t="s">
        <v>71</v>
      </c>
      <c r="C42" s="875">
        <v>0.1028187</v>
      </c>
      <c r="D42" s="1057">
        <v>0.10915319999999999</v>
      </c>
      <c r="E42" s="875">
        <v>-0.1435873</v>
      </c>
      <c r="F42" s="1060">
        <v>-0.15233940000000001</v>
      </c>
      <c r="G42" s="885"/>
    </row>
    <row r="43" spans="2:13" s="884" customFormat="1" ht="12.75">
      <c r="B43" s="908" t="s">
        <v>60</v>
      </c>
      <c r="C43" s="875">
        <v>6.9561100000000001E-2</v>
      </c>
      <c r="D43" s="1057">
        <v>7.2732999999999992E-2</v>
      </c>
      <c r="E43" s="875">
        <v>-7.3505200000000007E-2</v>
      </c>
      <c r="F43" s="1057">
        <v>-7.0287500000000003E-2</v>
      </c>
      <c r="G43" s="885"/>
    </row>
    <row r="44" spans="2:13" s="884" customFormat="1" ht="13.5" thickBot="1">
      <c r="B44" s="978" t="s">
        <v>61</v>
      </c>
      <c r="C44" s="1062">
        <v>7.6170500000000002E-2</v>
      </c>
      <c r="D44" s="1063">
        <v>6.9098599999999996E-2</v>
      </c>
      <c r="E44" s="1062">
        <v>-0.163268</v>
      </c>
      <c r="F44" s="963">
        <v>-0.14314679999999999</v>
      </c>
      <c r="G44" s="885"/>
    </row>
    <row r="46" spans="2:13" ht="84" customHeight="1">
      <c r="B46" s="1326" t="s">
        <v>733</v>
      </c>
      <c r="C46" s="1326"/>
      <c r="D46" s="1326"/>
      <c r="E46" s="1326"/>
      <c r="F46" s="1326"/>
      <c r="G46" s="1083"/>
      <c r="H46" s="1083"/>
      <c r="I46" s="1083"/>
      <c r="J46" s="1083"/>
      <c r="K46" s="1083"/>
      <c r="L46" s="1083"/>
      <c r="M46" s="1083"/>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Normal="10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8.140625" style="853" customWidth="1"/>
    <col min="2" max="2" width="44.140625" style="853" customWidth="1"/>
    <col min="3" max="6" width="12.28515625" style="854" customWidth="1"/>
    <col min="7" max="242" width="9.140625" style="853"/>
    <col min="243" max="243" width="35.42578125" style="853" customWidth="1"/>
    <col min="244" max="245" width="7.85546875" style="853" customWidth="1"/>
    <col min="246" max="247" width="8.140625" style="853" bestFit="1" customWidth="1"/>
    <col min="248" max="249" width="8.42578125" style="853" customWidth="1"/>
    <col min="250" max="251" width="7.85546875" style="853" customWidth="1"/>
    <col min="252" max="498" width="9.140625" style="853"/>
    <col min="499" max="499" width="35.42578125" style="853" customWidth="1"/>
    <col min="500" max="501" width="7.85546875" style="853" customWidth="1"/>
    <col min="502" max="503" width="8.140625" style="853" bestFit="1" customWidth="1"/>
    <col min="504" max="505" width="8.42578125" style="853" customWidth="1"/>
    <col min="506" max="507" width="7.85546875" style="853" customWidth="1"/>
    <col min="508" max="754" width="9.140625" style="853"/>
    <col min="755" max="755" width="35.42578125" style="853" customWidth="1"/>
    <col min="756" max="757" width="7.85546875" style="853" customWidth="1"/>
    <col min="758" max="759" width="8.140625" style="853" bestFit="1" customWidth="1"/>
    <col min="760" max="761" width="8.42578125" style="853" customWidth="1"/>
    <col min="762" max="763" width="7.85546875" style="853" customWidth="1"/>
    <col min="764" max="1010" width="9.140625" style="853"/>
    <col min="1011" max="1011" width="35.42578125" style="853" customWidth="1"/>
    <col min="1012" max="1013" width="7.85546875" style="853" customWidth="1"/>
    <col min="1014" max="1015" width="8.140625" style="853" bestFit="1" customWidth="1"/>
    <col min="1016" max="1017" width="8.42578125" style="853" customWidth="1"/>
    <col min="1018" max="1019" width="7.85546875" style="853" customWidth="1"/>
    <col min="1020" max="1266" width="9.140625" style="853"/>
    <col min="1267" max="1267" width="35.42578125" style="853" customWidth="1"/>
    <col min="1268" max="1269" width="7.85546875" style="853" customWidth="1"/>
    <col min="1270" max="1271" width="8.140625" style="853" bestFit="1" customWidth="1"/>
    <col min="1272" max="1273" width="8.42578125" style="853" customWidth="1"/>
    <col min="1274" max="1275" width="7.85546875" style="853" customWidth="1"/>
    <col min="1276" max="1522" width="9.140625" style="853"/>
    <col min="1523" max="1523" width="35.42578125" style="853" customWidth="1"/>
    <col min="1524" max="1525" width="7.85546875" style="853" customWidth="1"/>
    <col min="1526" max="1527" width="8.140625" style="853" bestFit="1" customWidth="1"/>
    <col min="1528" max="1529" width="8.42578125" style="853" customWidth="1"/>
    <col min="1530" max="1531" width="7.85546875" style="853" customWidth="1"/>
    <col min="1532" max="1778" width="9.140625" style="853"/>
    <col min="1779" max="1779" width="35.42578125" style="853" customWidth="1"/>
    <col min="1780" max="1781" width="7.85546875" style="853" customWidth="1"/>
    <col min="1782" max="1783" width="8.140625" style="853" bestFit="1" customWidth="1"/>
    <col min="1784" max="1785" width="8.42578125" style="853" customWidth="1"/>
    <col min="1786" max="1787" width="7.85546875" style="853" customWidth="1"/>
    <col min="1788" max="2034" width="9.140625" style="853"/>
    <col min="2035" max="2035" width="35.42578125" style="853" customWidth="1"/>
    <col min="2036" max="2037" width="7.85546875" style="853" customWidth="1"/>
    <col min="2038" max="2039" width="8.140625" style="853" bestFit="1" customWidth="1"/>
    <col min="2040" max="2041" width="8.42578125" style="853" customWidth="1"/>
    <col min="2042" max="2043" width="7.85546875" style="853" customWidth="1"/>
    <col min="2044" max="2290" width="9.140625" style="853"/>
    <col min="2291" max="2291" width="35.42578125" style="853" customWidth="1"/>
    <col min="2292" max="2293" width="7.85546875" style="853" customWidth="1"/>
    <col min="2294" max="2295" width="8.140625" style="853" bestFit="1" customWidth="1"/>
    <col min="2296" max="2297" width="8.42578125" style="853" customWidth="1"/>
    <col min="2298" max="2299" width="7.85546875" style="853" customWidth="1"/>
    <col min="2300" max="2546" width="9.140625" style="853"/>
    <col min="2547" max="2547" width="35.42578125" style="853" customWidth="1"/>
    <col min="2548" max="2549" width="7.85546875" style="853" customWidth="1"/>
    <col min="2550" max="2551" width="8.140625" style="853" bestFit="1" customWidth="1"/>
    <col min="2552" max="2553" width="8.42578125" style="853" customWidth="1"/>
    <col min="2554" max="2555" width="7.85546875" style="853" customWidth="1"/>
    <col min="2556" max="2802" width="9.140625" style="853"/>
    <col min="2803" max="2803" width="35.42578125" style="853" customWidth="1"/>
    <col min="2804" max="2805" width="7.85546875" style="853" customWidth="1"/>
    <col min="2806" max="2807" width="8.140625" style="853" bestFit="1" customWidth="1"/>
    <col min="2808" max="2809" width="8.42578125" style="853" customWidth="1"/>
    <col min="2810" max="2811" width="7.85546875" style="853" customWidth="1"/>
    <col min="2812" max="3058" width="9.140625" style="853"/>
    <col min="3059" max="3059" width="35.42578125" style="853" customWidth="1"/>
    <col min="3060" max="3061" width="7.85546875" style="853" customWidth="1"/>
    <col min="3062" max="3063" width="8.140625" style="853" bestFit="1" customWidth="1"/>
    <col min="3064" max="3065" width="8.42578125" style="853" customWidth="1"/>
    <col min="3066" max="3067" width="7.85546875" style="853" customWidth="1"/>
    <col min="3068" max="3314" width="9.140625" style="853"/>
    <col min="3315" max="3315" width="35.42578125" style="853" customWidth="1"/>
    <col min="3316" max="3317" width="7.85546875" style="853" customWidth="1"/>
    <col min="3318" max="3319" width="8.140625" style="853" bestFit="1" customWidth="1"/>
    <col min="3320" max="3321" width="8.42578125" style="853" customWidth="1"/>
    <col min="3322" max="3323" width="7.85546875" style="853" customWidth="1"/>
    <col min="3324" max="3570" width="9.140625" style="853"/>
    <col min="3571" max="3571" width="35.42578125" style="853" customWidth="1"/>
    <col min="3572" max="3573" width="7.85546875" style="853" customWidth="1"/>
    <col min="3574" max="3575" width="8.140625" style="853" bestFit="1" customWidth="1"/>
    <col min="3576" max="3577" width="8.42578125" style="853" customWidth="1"/>
    <col min="3578" max="3579" width="7.85546875" style="853" customWidth="1"/>
    <col min="3580" max="3826" width="9.140625" style="853"/>
    <col min="3827" max="3827" width="35.42578125" style="853" customWidth="1"/>
    <col min="3828" max="3829" width="7.85546875" style="853" customWidth="1"/>
    <col min="3830" max="3831" width="8.140625" style="853" bestFit="1" customWidth="1"/>
    <col min="3832" max="3833" width="8.42578125" style="853" customWidth="1"/>
    <col min="3834" max="3835" width="7.85546875" style="853" customWidth="1"/>
    <col min="3836" max="4082" width="9.140625" style="853"/>
    <col min="4083" max="4083" width="35.42578125" style="853" customWidth="1"/>
    <col min="4084" max="4085" width="7.85546875" style="853" customWidth="1"/>
    <col min="4086" max="4087" width="8.140625" style="853" bestFit="1" customWidth="1"/>
    <col min="4088" max="4089" width="8.42578125" style="853" customWidth="1"/>
    <col min="4090" max="4091" width="7.85546875" style="853" customWidth="1"/>
    <col min="4092" max="4338" width="9.140625" style="853"/>
    <col min="4339" max="4339" width="35.42578125" style="853" customWidth="1"/>
    <col min="4340" max="4341" width="7.85546875" style="853" customWidth="1"/>
    <col min="4342" max="4343" width="8.140625" style="853" bestFit="1" customWidth="1"/>
    <col min="4344" max="4345" width="8.42578125" style="853" customWidth="1"/>
    <col min="4346" max="4347" width="7.85546875" style="853" customWidth="1"/>
    <col min="4348" max="4594" width="9.140625" style="853"/>
    <col min="4595" max="4595" width="35.42578125" style="853" customWidth="1"/>
    <col min="4596" max="4597" width="7.85546875" style="853" customWidth="1"/>
    <col min="4598" max="4599" width="8.140625" style="853" bestFit="1" customWidth="1"/>
    <col min="4600" max="4601" width="8.42578125" style="853" customWidth="1"/>
    <col min="4602" max="4603" width="7.85546875" style="853" customWidth="1"/>
    <col min="4604" max="4850" width="9.140625" style="853"/>
    <col min="4851" max="4851" width="35.42578125" style="853" customWidth="1"/>
    <col min="4852" max="4853" width="7.85546875" style="853" customWidth="1"/>
    <col min="4854" max="4855" width="8.140625" style="853" bestFit="1" customWidth="1"/>
    <col min="4856" max="4857" width="8.42578125" style="853" customWidth="1"/>
    <col min="4858" max="4859" width="7.85546875" style="853" customWidth="1"/>
    <col min="4860" max="5106" width="9.140625" style="853"/>
    <col min="5107" max="5107" width="35.42578125" style="853" customWidth="1"/>
    <col min="5108" max="5109" width="7.85546875" style="853" customWidth="1"/>
    <col min="5110" max="5111" width="8.140625" style="853" bestFit="1" customWidth="1"/>
    <col min="5112" max="5113" width="8.42578125" style="853" customWidth="1"/>
    <col min="5114" max="5115" width="7.85546875" style="853" customWidth="1"/>
    <col min="5116" max="5362" width="9.140625" style="853"/>
    <col min="5363" max="5363" width="35.42578125" style="853" customWidth="1"/>
    <col min="5364" max="5365" width="7.85546875" style="853" customWidth="1"/>
    <col min="5366" max="5367" width="8.140625" style="853" bestFit="1" customWidth="1"/>
    <col min="5368" max="5369" width="8.42578125" style="853" customWidth="1"/>
    <col min="5370" max="5371" width="7.85546875" style="853" customWidth="1"/>
    <col min="5372" max="5618" width="9.140625" style="853"/>
    <col min="5619" max="5619" width="35.42578125" style="853" customWidth="1"/>
    <col min="5620" max="5621" width="7.85546875" style="853" customWidth="1"/>
    <col min="5622" max="5623" width="8.140625" style="853" bestFit="1" customWidth="1"/>
    <col min="5624" max="5625" width="8.42578125" style="853" customWidth="1"/>
    <col min="5626" max="5627" width="7.85546875" style="853" customWidth="1"/>
    <col min="5628" max="5874" width="9.140625" style="853"/>
    <col min="5875" max="5875" width="35.42578125" style="853" customWidth="1"/>
    <col min="5876" max="5877" width="7.85546875" style="853" customWidth="1"/>
    <col min="5878" max="5879" width="8.140625" style="853" bestFit="1" customWidth="1"/>
    <col min="5880" max="5881" width="8.42578125" style="853" customWidth="1"/>
    <col min="5882" max="5883" width="7.85546875" style="853" customWidth="1"/>
    <col min="5884" max="6130" width="9.140625" style="853"/>
    <col min="6131" max="6131" width="35.42578125" style="853" customWidth="1"/>
    <col min="6132" max="6133" width="7.85546875" style="853" customWidth="1"/>
    <col min="6134" max="6135" width="8.140625" style="853" bestFit="1" customWidth="1"/>
    <col min="6136" max="6137" width="8.42578125" style="853" customWidth="1"/>
    <col min="6138" max="6139" width="7.85546875" style="853" customWidth="1"/>
    <col min="6140" max="6386" width="9.140625" style="853"/>
    <col min="6387" max="6387" width="35.42578125" style="853" customWidth="1"/>
    <col min="6388" max="6389" width="7.85546875" style="853" customWidth="1"/>
    <col min="6390" max="6391" width="8.140625" style="853" bestFit="1" customWidth="1"/>
    <col min="6392" max="6393" width="8.42578125" style="853" customWidth="1"/>
    <col min="6394" max="6395" width="7.85546875" style="853" customWidth="1"/>
    <col min="6396" max="6642" width="9.140625" style="853"/>
    <col min="6643" max="6643" width="35.42578125" style="853" customWidth="1"/>
    <col min="6644" max="6645" width="7.85546875" style="853" customWidth="1"/>
    <col min="6646" max="6647" width="8.140625" style="853" bestFit="1" customWidth="1"/>
    <col min="6648" max="6649" width="8.42578125" style="853" customWidth="1"/>
    <col min="6650" max="6651" width="7.85546875" style="853" customWidth="1"/>
    <col min="6652" max="6898" width="9.140625" style="853"/>
    <col min="6899" max="6899" width="35.42578125" style="853" customWidth="1"/>
    <col min="6900" max="6901" width="7.85546875" style="853" customWidth="1"/>
    <col min="6902" max="6903" width="8.140625" style="853" bestFit="1" customWidth="1"/>
    <col min="6904" max="6905" width="8.42578125" style="853" customWidth="1"/>
    <col min="6906" max="6907" width="7.85546875" style="853" customWidth="1"/>
    <col min="6908" max="7154" width="9.140625" style="853"/>
    <col min="7155" max="7155" width="35.42578125" style="853" customWidth="1"/>
    <col min="7156" max="7157" width="7.85546875" style="853" customWidth="1"/>
    <col min="7158" max="7159" width="8.140625" style="853" bestFit="1" customWidth="1"/>
    <col min="7160" max="7161" width="8.42578125" style="853" customWidth="1"/>
    <col min="7162" max="7163" width="7.85546875" style="853" customWidth="1"/>
    <col min="7164" max="7410" width="9.140625" style="853"/>
    <col min="7411" max="7411" width="35.42578125" style="853" customWidth="1"/>
    <col min="7412" max="7413" width="7.85546875" style="853" customWidth="1"/>
    <col min="7414" max="7415" width="8.140625" style="853" bestFit="1" customWidth="1"/>
    <col min="7416" max="7417" width="8.42578125" style="853" customWidth="1"/>
    <col min="7418" max="7419" width="7.85546875" style="853" customWidth="1"/>
    <col min="7420" max="7666" width="9.140625" style="853"/>
    <col min="7667" max="7667" width="35.42578125" style="853" customWidth="1"/>
    <col min="7668" max="7669" width="7.85546875" style="853" customWidth="1"/>
    <col min="7670" max="7671" width="8.140625" style="853" bestFit="1" customWidth="1"/>
    <col min="7672" max="7673" width="8.42578125" style="853" customWidth="1"/>
    <col min="7674" max="7675" width="7.85546875" style="853" customWidth="1"/>
    <col min="7676" max="7922" width="9.140625" style="853"/>
    <col min="7923" max="7923" width="35.42578125" style="853" customWidth="1"/>
    <col min="7924" max="7925" width="7.85546875" style="853" customWidth="1"/>
    <col min="7926" max="7927" width="8.140625" style="853" bestFit="1" customWidth="1"/>
    <col min="7928" max="7929" width="8.42578125" style="853" customWidth="1"/>
    <col min="7930" max="7931" width="7.85546875" style="853" customWidth="1"/>
    <col min="7932" max="8178" width="9.140625" style="853"/>
    <col min="8179" max="8179" width="35.42578125" style="853" customWidth="1"/>
    <col min="8180" max="8181" width="7.85546875" style="853" customWidth="1"/>
    <col min="8182" max="8183" width="8.140625" style="853" bestFit="1" customWidth="1"/>
    <col min="8184" max="8185" width="8.42578125" style="853" customWidth="1"/>
    <col min="8186" max="8187" width="7.85546875" style="853" customWidth="1"/>
    <col min="8188" max="8434" width="9.140625" style="853"/>
    <col min="8435" max="8435" width="35.42578125" style="853" customWidth="1"/>
    <col min="8436" max="8437" width="7.85546875" style="853" customWidth="1"/>
    <col min="8438" max="8439" width="8.140625" style="853" bestFit="1" customWidth="1"/>
    <col min="8440" max="8441" width="8.42578125" style="853" customWidth="1"/>
    <col min="8442" max="8443" width="7.85546875" style="853" customWidth="1"/>
    <col min="8444" max="8690" width="9.140625" style="853"/>
    <col min="8691" max="8691" width="35.42578125" style="853" customWidth="1"/>
    <col min="8692" max="8693" width="7.85546875" style="853" customWidth="1"/>
    <col min="8694" max="8695" width="8.140625" style="853" bestFit="1" customWidth="1"/>
    <col min="8696" max="8697" width="8.42578125" style="853" customWidth="1"/>
    <col min="8698" max="8699" width="7.85546875" style="853" customWidth="1"/>
    <col min="8700" max="8946" width="9.140625" style="853"/>
    <col min="8947" max="8947" width="35.42578125" style="853" customWidth="1"/>
    <col min="8948" max="8949" width="7.85546875" style="853" customWidth="1"/>
    <col min="8950" max="8951" width="8.140625" style="853" bestFit="1" customWidth="1"/>
    <col min="8952" max="8953" width="8.42578125" style="853" customWidth="1"/>
    <col min="8954" max="8955" width="7.85546875" style="853" customWidth="1"/>
    <col min="8956" max="9202" width="9.140625" style="853"/>
    <col min="9203" max="9203" width="35.42578125" style="853" customWidth="1"/>
    <col min="9204" max="9205" width="7.85546875" style="853" customWidth="1"/>
    <col min="9206" max="9207" width="8.140625" style="853" bestFit="1" customWidth="1"/>
    <col min="9208" max="9209" width="8.42578125" style="853" customWidth="1"/>
    <col min="9210" max="9211" width="7.85546875" style="853" customWidth="1"/>
    <col min="9212" max="9458" width="9.140625" style="853"/>
    <col min="9459" max="9459" width="35.42578125" style="853" customWidth="1"/>
    <col min="9460" max="9461" width="7.85546875" style="853" customWidth="1"/>
    <col min="9462" max="9463" width="8.140625" style="853" bestFit="1" customWidth="1"/>
    <col min="9464" max="9465" width="8.42578125" style="853" customWidth="1"/>
    <col min="9466" max="9467" width="7.85546875" style="853" customWidth="1"/>
    <col min="9468" max="9714" width="9.140625" style="853"/>
    <col min="9715" max="9715" width="35.42578125" style="853" customWidth="1"/>
    <col min="9716" max="9717" width="7.85546875" style="853" customWidth="1"/>
    <col min="9718" max="9719" width="8.140625" style="853" bestFit="1" customWidth="1"/>
    <col min="9720" max="9721" width="8.42578125" style="853" customWidth="1"/>
    <col min="9722" max="9723" width="7.85546875" style="853" customWidth="1"/>
    <col min="9724" max="9970" width="9.140625" style="853"/>
    <col min="9971" max="9971" width="35.42578125" style="853" customWidth="1"/>
    <col min="9972" max="9973" width="7.85546875" style="853" customWidth="1"/>
    <col min="9974" max="9975" width="8.140625" style="853" bestFit="1" customWidth="1"/>
    <col min="9976" max="9977" width="8.42578125" style="853" customWidth="1"/>
    <col min="9978" max="9979" width="7.85546875" style="853" customWidth="1"/>
    <col min="9980" max="10226" width="9.140625" style="853"/>
    <col min="10227" max="10227" width="35.42578125" style="853" customWidth="1"/>
    <col min="10228" max="10229" width="7.85546875" style="853" customWidth="1"/>
    <col min="10230" max="10231" width="8.140625" style="853" bestFit="1" customWidth="1"/>
    <col min="10232" max="10233" width="8.42578125" style="853" customWidth="1"/>
    <col min="10234" max="10235" width="7.85546875" style="853" customWidth="1"/>
    <col min="10236" max="10482" width="9.140625" style="853"/>
    <col min="10483" max="10483" width="35.42578125" style="853" customWidth="1"/>
    <col min="10484" max="10485" width="7.85546875" style="853" customWidth="1"/>
    <col min="10486" max="10487" width="8.140625" style="853" bestFit="1" customWidth="1"/>
    <col min="10488" max="10489" width="8.42578125" style="853" customWidth="1"/>
    <col min="10490" max="10491" width="7.85546875" style="853" customWidth="1"/>
    <col min="10492" max="10738" width="9.140625" style="853"/>
    <col min="10739" max="10739" width="35.42578125" style="853" customWidth="1"/>
    <col min="10740" max="10741" width="7.85546875" style="853" customWidth="1"/>
    <col min="10742" max="10743" width="8.140625" style="853" bestFit="1" customWidth="1"/>
    <col min="10744" max="10745" width="8.42578125" style="853" customWidth="1"/>
    <col min="10746" max="10747" width="7.85546875" style="853" customWidth="1"/>
    <col min="10748" max="10994" width="9.140625" style="853"/>
    <col min="10995" max="10995" width="35.42578125" style="853" customWidth="1"/>
    <col min="10996" max="10997" width="7.85546875" style="853" customWidth="1"/>
    <col min="10998" max="10999" width="8.140625" style="853" bestFit="1" customWidth="1"/>
    <col min="11000" max="11001" width="8.42578125" style="853" customWidth="1"/>
    <col min="11002" max="11003" width="7.85546875" style="853" customWidth="1"/>
    <col min="11004" max="11250" width="9.140625" style="853"/>
    <col min="11251" max="11251" width="35.42578125" style="853" customWidth="1"/>
    <col min="11252" max="11253" width="7.85546875" style="853" customWidth="1"/>
    <col min="11254" max="11255" width="8.140625" style="853" bestFit="1" customWidth="1"/>
    <col min="11256" max="11257" width="8.42578125" style="853" customWidth="1"/>
    <col min="11258" max="11259" width="7.85546875" style="853" customWidth="1"/>
    <col min="11260" max="11506" width="9.140625" style="853"/>
    <col min="11507" max="11507" width="35.42578125" style="853" customWidth="1"/>
    <col min="11508" max="11509" width="7.85546875" style="853" customWidth="1"/>
    <col min="11510" max="11511" width="8.140625" style="853" bestFit="1" customWidth="1"/>
    <col min="11512" max="11513" width="8.42578125" style="853" customWidth="1"/>
    <col min="11514" max="11515" width="7.85546875" style="853" customWidth="1"/>
    <col min="11516" max="11762" width="9.140625" style="853"/>
    <col min="11763" max="11763" width="35.42578125" style="853" customWidth="1"/>
    <col min="11764" max="11765" width="7.85546875" style="853" customWidth="1"/>
    <col min="11766" max="11767" width="8.140625" style="853" bestFit="1" customWidth="1"/>
    <col min="11768" max="11769" width="8.42578125" style="853" customWidth="1"/>
    <col min="11770" max="11771" width="7.85546875" style="853" customWidth="1"/>
    <col min="11772" max="12018" width="9.140625" style="853"/>
    <col min="12019" max="12019" width="35.42578125" style="853" customWidth="1"/>
    <col min="12020" max="12021" width="7.85546875" style="853" customWidth="1"/>
    <col min="12022" max="12023" width="8.140625" style="853" bestFit="1" customWidth="1"/>
    <col min="12024" max="12025" width="8.42578125" style="853" customWidth="1"/>
    <col min="12026" max="12027" width="7.85546875" style="853" customWidth="1"/>
    <col min="12028" max="12274" width="9.140625" style="853"/>
    <col min="12275" max="12275" width="35.42578125" style="853" customWidth="1"/>
    <col min="12276" max="12277" width="7.85546875" style="853" customWidth="1"/>
    <col min="12278" max="12279" width="8.140625" style="853" bestFit="1" customWidth="1"/>
    <col min="12280" max="12281" width="8.42578125" style="853" customWidth="1"/>
    <col min="12282" max="12283" width="7.85546875" style="853" customWidth="1"/>
    <col min="12284" max="12530" width="9.140625" style="853"/>
    <col min="12531" max="12531" width="35.42578125" style="853" customWidth="1"/>
    <col min="12532" max="12533" width="7.85546875" style="853" customWidth="1"/>
    <col min="12534" max="12535" width="8.140625" style="853" bestFit="1" customWidth="1"/>
    <col min="12536" max="12537" width="8.42578125" style="853" customWidth="1"/>
    <col min="12538" max="12539" width="7.85546875" style="853" customWidth="1"/>
    <col min="12540" max="12786" width="9.140625" style="853"/>
    <col min="12787" max="12787" width="35.42578125" style="853" customWidth="1"/>
    <col min="12788" max="12789" width="7.85546875" style="853" customWidth="1"/>
    <col min="12790" max="12791" width="8.140625" style="853" bestFit="1" customWidth="1"/>
    <col min="12792" max="12793" width="8.42578125" style="853" customWidth="1"/>
    <col min="12794" max="12795" width="7.85546875" style="853" customWidth="1"/>
    <col min="12796" max="13042" width="9.140625" style="853"/>
    <col min="13043" max="13043" width="35.42578125" style="853" customWidth="1"/>
    <col min="13044" max="13045" width="7.85546875" style="853" customWidth="1"/>
    <col min="13046" max="13047" width="8.140625" style="853" bestFit="1" customWidth="1"/>
    <col min="13048" max="13049" width="8.42578125" style="853" customWidth="1"/>
    <col min="13050" max="13051" width="7.85546875" style="853" customWidth="1"/>
    <col min="13052" max="13298" width="9.140625" style="853"/>
    <col min="13299" max="13299" width="35.42578125" style="853" customWidth="1"/>
    <col min="13300" max="13301" width="7.85546875" style="853" customWidth="1"/>
    <col min="13302" max="13303" width="8.140625" style="853" bestFit="1" customWidth="1"/>
    <col min="13304" max="13305" width="8.42578125" style="853" customWidth="1"/>
    <col min="13306" max="13307" width="7.85546875" style="853" customWidth="1"/>
    <col min="13308" max="13554" width="9.140625" style="853"/>
    <col min="13555" max="13555" width="35.42578125" style="853" customWidth="1"/>
    <col min="13556" max="13557" width="7.85546875" style="853" customWidth="1"/>
    <col min="13558" max="13559" width="8.140625" style="853" bestFit="1" customWidth="1"/>
    <col min="13560" max="13561" width="8.42578125" style="853" customWidth="1"/>
    <col min="13562" max="13563" width="7.85546875" style="853" customWidth="1"/>
    <col min="13564" max="13810" width="9.140625" style="853"/>
    <col min="13811" max="13811" width="35.42578125" style="853" customWidth="1"/>
    <col min="13812" max="13813" width="7.85546875" style="853" customWidth="1"/>
    <col min="13814" max="13815" width="8.140625" style="853" bestFit="1" customWidth="1"/>
    <col min="13816" max="13817" width="8.42578125" style="853" customWidth="1"/>
    <col min="13818" max="13819" width="7.85546875" style="853" customWidth="1"/>
    <col min="13820" max="14066" width="9.140625" style="853"/>
    <col min="14067" max="14067" width="35.42578125" style="853" customWidth="1"/>
    <col min="14068" max="14069" width="7.85546875" style="853" customWidth="1"/>
    <col min="14070" max="14071" width="8.140625" style="853" bestFit="1" customWidth="1"/>
    <col min="14072" max="14073" width="8.42578125" style="853" customWidth="1"/>
    <col min="14074" max="14075" width="7.85546875" style="853" customWidth="1"/>
    <col min="14076" max="14322" width="9.140625" style="853"/>
    <col min="14323" max="14323" width="35.42578125" style="853" customWidth="1"/>
    <col min="14324" max="14325" width="7.85546875" style="853" customWidth="1"/>
    <col min="14326" max="14327" width="8.140625" style="853" bestFit="1" customWidth="1"/>
    <col min="14328" max="14329" width="8.42578125" style="853" customWidth="1"/>
    <col min="14330" max="14331" width="7.85546875" style="853" customWidth="1"/>
    <col min="14332" max="14578" width="9.140625" style="853"/>
    <col min="14579" max="14579" width="35.42578125" style="853" customWidth="1"/>
    <col min="14580" max="14581" width="7.85546875" style="853" customWidth="1"/>
    <col min="14582" max="14583" width="8.140625" style="853" bestFit="1" customWidth="1"/>
    <col min="14584" max="14585" width="8.42578125" style="853" customWidth="1"/>
    <col min="14586" max="14587" width="7.85546875" style="853" customWidth="1"/>
    <col min="14588" max="14834" width="9.140625" style="853"/>
    <col min="14835" max="14835" width="35.42578125" style="853" customWidth="1"/>
    <col min="14836" max="14837" width="7.85546875" style="853" customWidth="1"/>
    <col min="14838" max="14839" width="8.140625" style="853" bestFit="1" customWidth="1"/>
    <col min="14840" max="14841" width="8.42578125" style="853" customWidth="1"/>
    <col min="14842" max="14843" width="7.85546875" style="853" customWidth="1"/>
    <col min="14844" max="15090" width="9.140625" style="853"/>
    <col min="15091" max="15091" width="35.42578125" style="853" customWidth="1"/>
    <col min="15092" max="15093" width="7.85546875" style="853" customWidth="1"/>
    <col min="15094" max="15095" width="8.140625" style="853" bestFit="1" customWidth="1"/>
    <col min="15096" max="15097" width="8.42578125" style="853" customWidth="1"/>
    <col min="15098" max="15099" width="7.85546875" style="853" customWidth="1"/>
    <col min="15100" max="15346" width="9.140625" style="853"/>
    <col min="15347" max="15347" width="35.42578125" style="853" customWidth="1"/>
    <col min="15348" max="15349" width="7.85546875" style="853" customWidth="1"/>
    <col min="15350" max="15351" width="8.140625" style="853" bestFit="1" customWidth="1"/>
    <col min="15352" max="15353" width="8.42578125" style="853" customWidth="1"/>
    <col min="15354" max="15355" width="7.85546875" style="853" customWidth="1"/>
    <col min="15356" max="15602" width="9.140625" style="853"/>
    <col min="15603" max="15603" width="35.42578125" style="853" customWidth="1"/>
    <col min="15604" max="15605" width="7.85546875" style="853" customWidth="1"/>
    <col min="15606" max="15607" width="8.140625" style="853" bestFit="1" customWidth="1"/>
    <col min="15608" max="15609" width="8.42578125" style="853" customWidth="1"/>
    <col min="15610" max="15611" width="7.85546875" style="853" customWidth="1"/>
    <col min="15612" max="15858" width="9.140625" style="853"/>
    <col min="15859" max="15859" width="35.42578125" style="853" customWidth="1"/>
    <col min="15860" max="15861" width="7.85546875" style="853" customWidth="1"/>
    <col min="15862" max="15863" width="8.140625" style="853" bestFit="1" customWidth="1"/>
    <col min="15864" max="15865" width="8.42578125" style="853" customWidth="1"/>
    <col min="15866" max="15867" width="7.85546875" style="853" customWidth="1"/>
    <col min="15868" max="16114" width="9.140625" style="853"/>
    <col min="16115" max="16115" width="35.42578125" style="853" customWidth="1"/>
    <col min="16116" max="16117" width="7.85546875" style="853" customWidth="1"/>
    <col min="16118" max="16119" width="8.140625" style="853" bestFit="1" customWidth="1"/>
    <col min="16120" max="16121" width="8.42578125" style="853" customWidth="1"/>
    <col min="16122" max="16123" width="7.85546875" style="853" customWidth="1"/>
    <col min="16124" max="16384" width="9.140625" style="853"/>
  </cols>
  <sheetData>
    <row r="1" spans="2:9">
      <c r="C1" s="1084"/>
      <c r="D1" s="1084"/>
      <c r="E1" s="1315" t="s">
        <v>94</v>
      </c>
      <c r="F1" s="1315"/>
      <c r="G1" s="986"/>
      <c r="H1" s="986"/>
      <c r="I1" s="986"/>
    </row>
    <row r="2" spans="2:9">
      <c r="B2" s="854"/>
    </row>
    <row r="3" spans="2:9" ht="42" customHeight="1">
      <c r="B3" s="1335" t="s">
        <v>76</v>
      </c>
      <c r="C3" s="1335"/>
      <c r="D3" s="1335"/>
      <c r="E3" s="1335"/>
      <c r="F3" s="1335"/>
    </row>
    <row r="4" spans="2:9" ht="15" thickBot="1"/>
    <row r="5" spans="2:9" s="858" customFormat="1" ht="63.75" customHeight="1">
      <c r="B5" s="1329" t="s">
        <v>21</v>
      </c>
      <c r="C5" s="1337" t="s">
        <v>77</v>
      </c>
      <c r="D5" s="1338"/>
      <c r="E5" s="1337" t="s">
        <v>78</v>
      </c>
      <c r="F5" s="1339"/>
    </row>
    <row r="6" spans="2:9" s="860" customFormat="1" ht="13.5" thickBot="1">
      <c r="B6" s="1330"/>
      <c r="C6" s="1085">
        <v>2021</v>
      </c>
      <c r="D6" s="988">
        <v>2022</v>
      </c>
      <c r="E6" s="989" t="s">
        <v>176</v>
      </c>
      <c r="F6" s="992" t="s">
        <v>734</v>
      </c>
    </row>
    <row r="7" spans="2:9" s="860" customFormat="1" ht="18.75" customHeight="1" thickBot="1">
      <c r="B7" s="1086" t="s">
        <v>24</v>
      </c>
      <c r="C7" s="1087">
        <v>20473</v>
      </c>
      <c r="D7" s="1088">
        <v>21855</v>
      </c>
      <c r="E7" s="1089">
        <v>31741</v>
      </c>
      <c r="F7" s="1088">
        <v>36681</v>
      </c>
    </row>
    <row r="8" spans="2:9" s="884" customFormat="1" ht="13.5" customHeight="1" thickBot="1">
      <c r="B8" s="1323" t="s">
        <v>27</v>
      </c>
      <c r="C8" s="1323"/>
      <c r="D8" s="1323"/>
      <c r="E8" s="1323"/>
      <c r="F8" s="1323"/>
    </row>
    <row r="9" spans="2:9" s="884" customFormat="1" ht="12.75">
      <c r="B9" s="886" t="s">
        <v>28</v>
      </c>
      <c r="C9" s="888">
        <v>0.47277999999999998</v>
      </c>
      <c r="D9" s="1090">
        <v>0.48859999999999998</v>
      </c>
      <c r="E9" s="888">
        <v>0.57889999999999997</v>
      </c>
      <c r="F9" s="1091">
        <v>0.60326000000000002</v>
      </c>
    </row>
    <row r="10" spans="2:9" s="884" customFormat="1" ht="12.75">
      <c r="B10" s="902" t="s">
        <v>69</v>
      </c>
      <c r="C10" s="928">
        <v>0.89676</v>
      </c>
      <c r="D10" s="1092">
        <v>0.95542000000000005</v>
      </c>
      <c r="E10" s="1093">
        <v>1.3747499999999999</v>
      </c>
      <c r="F10" s="928">
        <v>1.5205500000000001</v>
      </c>
    </row>
    <row r="11" spans="2:9" s="884" customFormat="1" ht="12.75">
      <c r="B11" s="892" t="s">
        <v>30</v>
      </c>
      <c r="C11" s="888">
        <v>0.20369000000000001</v>
      </c>
      <c r="D11" s="1094">
        <v>0.21217</v>
      </c>
      <c r="E11" s="888">
        <v>0.25091000000000002</v>
      </c>
      <c r="F11" s="1095">
        <v>0.25578000000000001</v>
      </c>
    </row>
    <row r="12" spans="2:9" s="884" customFormat="1" ht="12.75">
      <c r="B12" s="892" t="s">
        <v>31</v>
      </c>
      <c r="C12" s="1014">
        <v>1.89676</v>
      </c>
      <c r="D12" s="1092">
        <v>1.9554199999999999</v>
      </c>
      <c r="E12" s="1093">
        <v>2.3747500000000001</v>
      </c>
      <c r="F12" s="1014">
        <v>2.5205500000000001</v>
      </c>
    </row>
    <row r="13" spans="2:9" s="884" customFormat="1" ht="12.75">
      <c r="B13" s="892" t="s">
        <v>32</v>
      </c>
      <c r="C13" s="1014">
        <v>0.42383999999999999</v>
      </c>
      <c r="D13" s="1092">
        <v>0.45018000000000002</v>
      </c>
      <c r="E13" s="1093">
        <v>0.56569000000000003</v>
      </c>
      <c r="F13" s="1014">
        <v>0.60814000000000001</v>
      </c>
    </row>
    <row r="14" spans="2:9" s="884" customFormat="1" ht="25.5">
      <c r="B14" s="908" t="s">
        <v>33</v>
      </c>
      <c r="C14" s="1096">
        <v>0.19622000000000001</v>
      </c>
      <c r="D14" s="1097">
        <v>0.20355999999999999</v>
      </c>
      <c r="E14" s="1098">
        <v>0.23363999999999999</v>
      </c>
      <c r="F14" s="1096">
        <v>0.24127000000000001</v>
      </c>
    </row>
    <row r="15" spans="2:9" s="884" customFormat="1" ht="38.25">
      <c r="B15" s="908" t="s">
        <v>34</v>
      </c>
      <c r="C15" s="928">
        <v>4.8948499999999999</v>
      </c>
      <c r="D15" s="1092">
        <v>4.1286800000000001</v>
      </c>
      <c r="E15" s="1093">
        <v>4.67455</v>
      </c>
      <c r="F15" s="928">
        <v>5.06257</v>
      </c>
    </row>
    <row r="16" spans="2:9" s="884" customFormat="1" ht="26.25" thickBot="1">
      <c r="B16" s="908" t="s">
        <v>35</v>
      </c>
      <c r="C16" s="1099">
        <v>9.0961400000000001</v>
      </c>
      <c r="D16" s="1100">
        <v>9.5596899999999998</v>
      </c>
      <c r="E16" s="1101">
        <v>10.309889999999999</v>
      </c>
      <c r="F16" s="1099">
        <v>11.68647</v>
      </c>
    </row>
    <row r="17" spans="2:11" s="884" customFormat="1" ht="13.5" customHeight="1" thickBot="1">
      <c r="B17" s="1323" t="s">
        <v>36</v>
      </c>
      <c r="C17" s="1323"/>
      <c r="D17" s="1323"/>
      <c r="E17" s="1323"/>
      <c r="F17" s="1323"/>
    </row>
    <row r="18" spans="2:11" s="884" customFormat="1" ht="12.75">
      <c r="B18" s="886" t="s">
        <v>37</v>
      </c>
      <c r="C18" s="1102">
        <v>1.3671599999999999</v>
      </c>
      <c r="D18" s="1103">
        <v>1.33019</v>
      </c>
      <c r="E18" s="1104">
        <v>1.3813899999999999</v>
      </c>
      <c r="F18" s="1105">
        <v>1.27427</v>
      </c>
      <c r="I18" s="1012"/>
      <c r="J18" s="1012"/>
      <c r="K18" s="1012"/>
    </row>
    <row r="19" spans="2:11" s="884" customFormat="1" ht="12.75">
      <c r="B19" s="892" t="s">
        <v>38</v>
      </c>
      <c r="C19" s="1106">
        <v>0.91366000000000003</v>
      </c>
      <c r="D19" s="1107">
        <v>0.88261999999999996</v>
      </c>
      <c r="E19" s="1108">
        <v>1.0362800000000001</v>
      </c>
      <c r="F19" s="1106">
        <v>0.93079000000000001</v>
      </c>
    </row>
    <row r="20" spans="2:11" s="884" customFormat="1" ht="12.75">
      <c r="B20" s="892" t="s">
        <v>39</v>
      </c>
      <c r="C20" s="1109">
        <v>0.24506</v>
      </c>
      <c r="D20" s="1092">
        <v>0.23164000000000001</v>
      </c>
      <c r="E20" s="1110">
        <v>0.33315</v>
      </c>
      <c r="F20" s="1109">
        <v>0.30979000000000001</v>
      </c>
    </row>
    <row r="21" spans="2:11" s="884" customFormat="1" ht="13.5" thickBot="1">
      <c r="B21" s="908" t="s">
        <v>40</v>
      </c>
      <c r="C21" s="1042">
        <v>203689.73887199999</v>
      </c>
      <c r="D21" s="1040">
        <v>210769.682608</v>
      </c>
      <c r="E21" s="1038">
        <v>56342.224292999999</v>
      </c>
      <c r="F21" s="1042">
        <v>50834.745324000003</v>
      </c>
    </row>
    <row r="22" spans="2:11" s="884" customFormat="1" ht="13.5" customHeight="1" thickBot="1">
      <c r="B22" s="1323" t="s">
        <v>41</v>
      </c>
      <c r="C22" s="1323"/>
      <c r="D22" s="1323"/>
      <c r="E22" s="1323"/>
      <c r="F22" s="1323"/>
    </row>
    <row r="23" spans="2:11" s="884" customFormat="1" ht="12.75">
      <c r="B23" s="936" t="s">
        <v>42</v>
      </c>
      <c r="C23" s="1111">
        <v>0.81369999999999998</v>
      </c>
      <c r="D23" s="1112">
        <v>0.93869000000000002</v>
      </c>
      <c r="E23" s="1113">
        <v>0.87948999999999999</v>
      </c>
      <c r="F23" s="1114">
        <v>0.99282999999999999</v>
      </c>
    </row>
    <row r="24" spans="2:11" s="884" customFormat="1" ht="12.75">
      <c r="B24" s="943" t="s">
        <v>43</v>
      </c>
      <c r="C24" s="1115">
        <v>1.7081299999999999</v>
      </c>
      <c r="D24" s="1116">
        <v>1.9923299999999999</v>
      </c>
      <c r="E24" s="1117">
        <v>2.6457700000000002</v>
      </c>
      <c r="F24" s="1115">
        <v>2.9868000000000001</v>
      </c>
    </row>
    <row r="25" spans="2:11" s="884" customFormat="1" ht="12.75">
      <c r="B25" s="943" t="s">
        <v>44</v>
      </c>
      <c r="C25" s="1118">
        <v>5.3547200000000004</v>
      </c>
      <c r="D25" s="1116">
        <v>5.9788600000000001</v>
      </c>
      <c r="E25" s="1119">
        <v>5.82165</v>
      </c>
      <c r="F25" s="1118">
        <v>6.1939599999999997</v>
      </c>
    </row>
    <row r="26" spans="2:11" s="884" customFormat="1" ht="12.75">
      <c r="B26" s="943" t="s">
        <v>45</v>
      </c>
      <c r="C26" s="1120">
        <v>3.80721</v>
      </c>
      <c r="D26" s="1116">
        <v>4.32165</v>
      </c>
      <c r="E26" s="1121">
        <v>2.98305</v>
      </c>
      <c r="F26" s="1120">
        <v>3.6263000000000001</v>
      </c>
    </row>
    <row r="27" spans="2:11" s="884" customFormat="1" ht="12.75">
      <c r="B27" s="943" t="s">
        <v>46</v>
      </c>
      <c r="C27" s="1122">
        <v>3.8561299999999998</v>
      </c>
      <c r="D27" s="1116">
        <v>4.3796600000000003</v>
      </c>
      <c r="E27" s="1123">
        <v>2.9972799999999999</v>
      </c>
      <c r="F27" s="1122">
        <v>3.64283</v>
      </c>
    </row>
    <row r="28" spans="2:11" s="884" customFormat="1" ht="12.75">
      <c r="B28" s="943" t="s">
        <v>47</v>
      </c>
      <c r="C28" s="1124">
        <v>6.5998200000000002</v>
      </c>
      <c r="D28" s="1116">
        <v>8.0980600000000003</v>
      </c>
      <c r="E28" s="1125">
        <v>5.2691600000000003</v>
      </c>
      <c r="F28" s="1124">
        <v>7.7606299999999999</v>
      </c>
    </row>
    <row r="29" spans="2:11" s="884" customFormat="1" ht="12.75">
      <c r="B29" s="943" t="s">
        <v>48</v>
      </c>
      <c r="C29" s="1126">
        <v>1.54338</v>
      </c>
      <c r="D29" s="1116">
        <v>1.8355399999999999</v>
      </c>
      <c r="E29" s="1125">
        <v>2.0885600000000002</v>
      </c>
      <c r="F29" s="1126">
        <v>2.5024700000000002</v>
      </c>
    </row>
    <row r="30" spans="2:11" s="884" customFormat="1" ht="25.5">
      <c r="B30" s="943" t="s">
        <v>49</v>
      </c>
      <c r="C30" s="1127">
        <v>68.164230000000003</v>
      </c>
      <c r="D30" s="1116">
        <v>61.048400000000001</v>
      </c>
      <c r="E30" s="1128">
        <v>62.697029999999998</v>
      </c>
      <c r="F30" s="1127">
        <v>58.928429999999999</v>
      </c>
    </row>
    <row r="31" spans="2:11" s="884" customFormat="1" ht="12.75">
      <c r="B31" s="943" t="s">
        <v>50</v>
      </c>
      <c r="C31" s="1129">
        <v>95.870710000000003</v>
      </c>
      <c r="D31" s="1116">
        <v>84.458470000000005</v>
      </c>
      <c r="E31" s="1130">
        <v>122.35784</v>
      </c>
      <c r="F31" s="1129">
        <v>100.65358999999999</v>
      </c>
    </row>
    <row r="32" spans="2:11" s="884" customFormat="1" ht="12.75">
      <c r="B32" s="943" t="s">
        <v>51</v>
      </c>
      <c r="C32" s="1129">
        <v>94.65455</v>
      </c>
      <c r="D32" s="1116">
        <v>83.339820000000003</v>
      </c>
      <c r="E32" s="1130">
        <v>121.77725</v>
      </c>
      <c r="F32" s="1129">
        <v>100.19696</v>
      </c>
    </row>
    <row r="33" spans="2:6" s="884" customFormat="1" ht="25.5">
      <c r="B33" s="943" t="s">
        <v>52</v>
      </c>
      <c r="C33" s="1131">
        <v>149.98201</v>
      </c>
      <c r="D33" s="1116">
        <v>132.55976999999999</v>
      </c>
      <c r="E33" s="1132">
        <v>178.45275000000001</v>
      </c>
      <c r="F33" s="1131">
        <v>168.71598</v>
      </c>
    </row>
    <row r="34" spans="2:6" s="884" customFormat="1" ht="25.5">
      <c r="B34" s="943" t="s">
        <v>53</v>
      </c>
      <c r="C34" s="1133">
        <v>1.34121</v>
      </c>
      <c r="D34" s="1134">
        <v>1.32823</v>
      </c>
      <c r="E34" s="1135">
        <v>1.62984</v>
      </c>
      <c r="F34" s="1133">
        <v>1.51081</v>
      </c>
    </row>
    <row r="35" spans="2:6" s="884" customFormat="1" ht="13.5" thickBot="1">
      <c r="B35" s="958" t="s">
        <v>54</v>
      </c>
      <c r="C35" s="1136">
        <v>0.49364000000000002</v>
      </c>
      <c r="D35" s="1136">
        <v>0.48870999999999998</v>
      </c>
      <c r="E35" s="1137">
        <v>0.34490999999999999</v>
      </c>
      <c r="F35" s="1138">
        <v>0.35285</v>
      </c>
    </row>
    <row r="36" spans="2:6" s="884" customFormat="1" ht="13.5" customHeight="1" thickBot="1">
      <c r="B36" s="1323" t="s">
        <v>55</v>
      </c>
      <c r="C36" s="1323"/>
      <c r="D36" s="1323"/>
      <c r="E36" s="1323"/>
      <c r="F36" s="1323"/>
    </row>
    <row r="37" spans="2:6" s="884" customFormat="1" ht="12.75">
      <c r="B37" s="1139" t="s">
        <v>56</v>
      </c>
      <c r="C37" s="1140">
        <v>4.1785199999999995E-2</v>
      </c>
      <c r="D37" s="1141">
        <v>4.4396399999999996E-2</v>
      </c>
      <c r="E37" s="1142">
        <v>3.2771399999999999E-2</v>
      </c>
      <c r="F37" s="1143">
        <v>3.8377500000000002E-2</v>
      </c>
    </row>
    <row r="38" spans="2:6" s="884" customFormat="1" ht="12.75">
      <c r="B38" s="1144" t="s">
        <v>57</v>
      </c>
      <c r="C38" s="1145">
        <v>7.9256300000000002E-2</v>
      </c>
      <c r="D38" s="1096">
        <v>8.6813699999999994E-2</v>
      </c>
      <c r="E38" s="1146">
        <v>7.7824000000000004E-2</v>
      </c>
      <c r="F38" s="1096">
        <v>9.6732200000000004E-2</v>
      </c>
    </row>
    <row r="39" spans="2:6" s="884" customFormat="1" ht="12.75">
      <c r="B39" s="1144" t="s">
        <v>58</v>
      </c>
      <c r="C39" s="888">
        <v>5.1352399999999992E-2</v>
      </c>
      <c r="D39" s="969">
        <v>4.7296100000000001E-2</v>
      </c>
      <c r="E39" s="967">
        <v>3.7261999999999997E-2</v>
      </c>
      <c r="F39" s="968">
        <v>3.8654799999999996E-2</v>
      </c>
    </row>
    <row r="40" spans="2:6" s="884" customFormat="1" ht="12.75">
      <c r="B40" s="1144" t="s">
        <v>71</v>
      </c>
      <c r="C40" s="1145">
        <v>6.7624100000000006E-2</v>
      </c>
      <c r="D40" s="1096">
        <v>7.4660400000000002E-2</v>
      </c>
      <c r="E40" s="1146">
        <v>5.3255200000000003E-2</v>
      </c>
      <c r="F40" s="1096">
        <v>6.7195400000000002E-2</v>
      </c>
    </row>
    <row r="41" spans="2:6" s="884" customFormat="1" ht="12.75">
      <c r="B41" s="1147" t="s">
        <v>60</v>
      </c>
      <c r="C41" s="1145">
        <v>4.4772299999999994E-2</v>
      </c>
      <c r="D41" s="1096">
        <v>4.84635E-2</v>
      </c>
      <c r="E41" s="1146">
        <v>2.9937000000000002E-2</v>
      </c>
      <c r="F41" s="1096">
        <v>3.58213E-2</v>
      </c>
    </row>
    <row r="42" spans="2:6" s="884" customFormat="1" ht="13.5" thickBot="1">
      <c r="B42" s="1148" t="s">
        <v>61</v>
      </c>
      <c r="C42" s="1149">
        <v>5.50234E-2</v>
      </c>
      <c r="D42" s="879">
        <v>5.1628899999999998E-2</v>
      </c>
      <c r="E42" s="878">
        <v>3.4039300000000002E-2</v>
      </c>
      <c r="F42" s="1150">
        <v>3.6080000000000001E-2</v>
      </c>
    </row>
    <row r="43" spans="2:6">
      <c r="B43" s="854"/>
    </row>
    <row r="44" spans="2:6" ht="74.25" customHeight="1">
      <c r="B44" s="1326" t="s">
        <v>733</v>
      </c>
      <c r="C44" s="1326"/>
      <c r="D44" s="1326"/>
      <c r="E44" s="1326"/>
      <c r="F44" s="1326"/>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workbookViewId="0"/>
  </sheetViews>
  <sheetFormatPr defaultColWidth="8.85546875" defaultRowHeight="14.25"/>
  <cols>
    <col min="1" max="1" width="5" style="776" customWidth="1"/>
    <col min="2" max="2" width="36" style="776" customWidth="1"/>
    <col min="3" max="6" width="13.28515625" style="776" customWidth="1"/>
    <col min="7" max="10" width="14.42578125" style="776" customWidth="1"/>
    <col min="11" max="12" width="8.85546875" style="824"/>
    <col min="13" max="16384" width="8.85546875" style="776"/>
  </cols>
  <sheetData>
    <row r="1" spans="2:14">
      <c r="I1" s="1341" t="s">
        <v>93</v>
      </c>
      <c r="J1" s="1341"/>
    </row>
    <row r="3" spans="2:14">
      <c r="B3" s="1342" t="s">
        <v>79</v>
      </c>
      <c r="C3" s="1342"/>
      <c r="D3" s="1342"/>
      <c r="E3" s="1342"/>
      <c r="F3" s="1342"/>
      <c r="G3" s="1342"/>
      <c r="H3" s="1342"/>
      <c r="I3" s="1342"/>
      <c r="J3" s="1342"/>
    </row>
    <row r="4" spans="2:14" ht="15" thickBot="1"/>
    <row r="5" spans="2:14" ht="61.15" customHeight="1" thickBot="1">
      <c r="B5" s="1300" t="s">
        <v>1</v>
      </c>
      <c r="C5" s="1307" t="s">
        <v>80</v>
      </c>
      <c r="D5" s="1311"/>
      <c r="E5" s="1307" t="s">
        <v>81</v>
      </c>
      <c r="F5" s="1308"/>
      <c r="G5" s="1307" t="s">
        <v>82</v>
      </c>
      <c r="H5" s="1308"/>
      <c r="I5" s="1307" t="s">
        <v>83</v>
      </c>
      <c r="J5" s="1311"/>
    </row>
    <row r="6" spans="2:14" ht="15" thickBot="1">
      <c r="B6" s="1301"/>
      <c r="C6" s="1151">
        <v>2021</v>
      </c>
      <c r="D6" s="1151">
        <v>2022</v>
      </c>
      <c r="E6" s="1152">
        <v>2021</v>
      </c>
      <c r="F6" s="1151">
        <v>2022</v>
      </c>
      <c r="G6" s="1151">
        <v>2021</v>
      </c>
      <c r="H6" s="1151">
        <v>2022</v>
      </c>
      <c r="I6" s="1152">
        <v>2021</v>
      </c>
      <c r="J6" s="1151">
        <v>2022</v>
      </c>
      <c r="K6" s="1153"/>
      <c r="L6" s="1153"/>
    </row>
    <row r="7" spans="2:14">
      <c r="B7" s="1154" t="s">
        <v>7</v>
      </c>
      <c r="C7" s="1155">
        <v>5245.4790000000003</v>
      </c>
      <c r="D7" s="1155">
        <v>5104.152</v>
      </c>
      <c r="E7" s="1156">
        <f>C7/$C$13*100</f>
        <v>2.9010251535566791</v>
      </c>
      <c r="F7" s="1156">
        <f>(D7/$D$13)*100</f>
        <v>2.5411322075669598</v>
      </c>
      <c r="G7" s="1155">
        <v>294.07200000000012</v>
      </c>
      <c r="H7" s="1155">
        <f>D7-C7</f>
        <v>-141.32700000000023</v>
      </c>
      <c r="I7" s="1157">
        <v>5.9391603235201647</v>
      </c>
      <c r="J7" s="1158">
        <f>H7/C7*100</f>
        <v>-2.6942630024827134</v>
      </c>
      <c r="M7" s="1159"/>
      <c r="N7" s="1159"/>
    </row>
    <row r="8" spans="2:14">
      <c r="B8" s="1160" t="s">
        <v>8</v>
      </c>
      <c r="C8" s="1161">
        <v>57666.245999999999</v>
      </c>
      <c r="D8" s="1161">
        <v>67615.320000000007</v>
      </c>
      <c r="E8" s="1162">
        <f t="shared" ref="E8:E13" si="0">C8/$C$13*100</f>
        <v>31.892460184701388</v>
      </c>
      <c r="F8" s="1162">
        <f t="shared" ref="F8:F13" si="1">(D8/$D$13)*100</f>
        <v>33.662686255610417</v>
      </c>
      <c r="G8" s="1161">
        <v>4102.2719999999972</v>
      </c>
      <c r="H8" s="1161">
        <f t="shared" ref="H8:H13" si="2">D8-C8</f>
        <v>9949.0740000000078</v>
      </c>
      <c r="I8" s="1163">
        <v>7.6586401150892893</v>
      </c>
      <c r="J8" s="1164">
        <f t="shared" ref="J8:J13" si="3">H8/C8*100</f>
        <v>17.252855335858015</v>
      </c>
      <c r="M8" s="1159"/>
      <c r="N8" s="1159"/>
    </row>
    <row r="9" spans="2:14">
      <c r="B9" s="1160" t="s">
        <v>9</v>
      </c>
      <c r="C9" s="1161">
        <v>25502.528999999999</v>
      </c>
      <c r="D9" s="1161">
        <v>27420.592000000001</v>
      </c>
      <c r="E9" s="1162">
        <f t="shared" si="0"/>
        <v>14.10423683105178</v>
      </c>
      <c r="F9" s="1162">
        <f t="shared" si="1"/>
        <v>13.65150361543953</v>
      </c>
      <c r="G9" s="1161">
        <v>3290.9449999999997</v>
      </c>
      <c r="H9" s="1161">
        <f t="shared" si="2"/>
        <v>1918.0630000000019</v>
      </c>
      <c r="I9" s="1163">
        <v>14.816345380860724</v>
      </c>
      <c r="J9" s="1164">
        <f t="shared" si="3"/>
        <v>7.5210697731193727</v>
      </c>
      <c r="M9" s="1159"/>
      <c r="N9" s="1159"/>
    </row>
    <row r="10" spans="2:14" ht="25.5">
      <c r="B10" s="1160" t="s">
        <v>22</v>
      </c>
      <c r="C10" s="1161">
        <v>71952.778000000006</v>
      </c>
      <c r="D10" s="1161">
        <v>77825.827999999994</v>
      </c>
      <c r="E10" s="1162">
        <f t="shared" si="0"/>
        <v>39.793662093829688</v>
      </c>
      <c r="F10" s="1162">
        <f t="shared" si="1"/>
        <v>38.746047945156512</v>
      </c>
      <c r="G10" s="1161">
        <v>1506.2960000000021</v>
      </c>
      <c r="H10" s="1161">
        <f t="shared" si="2"/>
        <v>5873.0499999999884</v>
      </c>
      <c r="I10" s="1163">
        <v>2.1382132325642638</v>
      </c>
      <c r="J10" s="1164">
        <f t="shared" si="3"/>
        <v>8.1623672681546608</v>
      </c>
      <c r="M10" s="1159"/>
      <c r="N10" s="1159"/>
    </row>
    <row r="11" spans="2:14">
      <c r="B11" s="1160" t="s">
        <v>11</v>
      </c>
      <c r="C11" s="1161">
        <v>2105.9340000000002</v>
      </c>
      <c r="D11" s="1161">
        <v>2729.442</v>
      </c>
      <c r="E11" s="1162">
        <f t="shared" si="0"/>
        <v>1.16469201491994</v>
      </c>
      <c r="F11" s="1162">
        <f t="shared" si="1"/>
        <v>1.3588688140333551</v>
      </c>
      <c r="G11" s="1161">
        <v>215.58400000000029</v>
      </c>
      <c r="H11" s="1161">
        <f t="shared" si="2"/>
        <v>623.50799999999981</v>
      </c>
      <c r="I11" s="1163">
        <v>11.404448911577237</v>
      </c>
      <c r="J11" s="1164">
        <f t="shared" si="3"/>
        <v>29.607195667100665</v>
      </c>
      <c r="M11" s="1159"/>
      <c r="N11" s="1159"/>
    </row>
    <row r="12" spans="2:14" ht="51.75" thickBot="1">
      <c r="B12" s="1165" t="s">
        <v>84</v>
      </c>
      <c r="C12" s="1166">
        <v>18341.702000000001</v>
      </c>
      <c r="D12" s="1166">
        <v>20165.998</v>
      </c>
      <c r="E12" s="1167">
        <f t="shared" si="0"/>
        <v>10.143923721940522</v>
      </c>
      <c r="F12" s="1167">
        <f t="shared" si="1"/>
        <v>10.03976116219323</v>
      </c>
      <c r="G12" s="1166">
        <v>5883.621000000001</v>
      </c>
      <c r="H12" s="1166">
        <f t="shared" si="2"/>
        <v>1824.2959999999985</v>
      </c>
      <c r="I12" s="1168">
        <v>47.227345848851051</v>
      </c>
      <c r="J12" s="1169">
        <f t="shared" si="3"/>
        <v>9.9461653013444362</v>
      </c>
      <c r="M12" s="1159"/>
      <c r="N12" s="1159"/>
    </row>
    <row r="13" spans="2:14" ht="15" thickBot="1">
      <c r="B13" s="1170" t="s">
        <v>85</v>
      </c>
      <c r="C13" s="1171">
        <v>180814.66800000001</v>
      </c>
      <c r="D13" s="1171">
        <v>200861.33199999999</v>
      </c>
      <c r="E13" s="1172">
        <f t="shared" si="0"/>
        <v>100</v>
      </c>
      <c r="F13" s="1172">
        <f t="shared" si="1"/>
        <v>100</v>
      </c>
      <c r="G13" s="1171">
        <v>15292.790000000008</v>
      </c>
      <c r="H13" s="1171">
        <f t="shared" si="2"/>
        <v>20046.66399999999</v>
      </c>
      <c r="I13" s="1172">
        <v>9.2391351432105004</v>
      </c>
      <c r="J13" s="1173">
        <f t="shared" si="3"/>
        <v>11.086857179086815</v>
      </c>
      <c r="M13" s="1159"/>
      <c r="N13" s="1159"/>
    </row>
    <row r="15" spans="2:14" ht="42" customHeight="1">
      <c r="B15" s="1340" t="s">
        <v>735</v>
      </c>
      <c r="C15" s="1340"/>
      <c r="D15" s="1340"/>
      <c r="E15" s="1340"/>
      <c r="F15" s="1340"/>
      <c r="G15" s="1340"/>
      <c r="H15" s="1340"/>
      <c r="I15" s="1340"/>
      <c r="J15" s="1340"/>
    </row>
    <row r="16" spans="2:14">
      <c r="B16" s="1174"/>
      <c r="C16" s="1174"/>
      <c r="D16" s="1174"/>
      <c r="E16" s="1174"/>
      <c r="F16" s="1174"/>
      <c r="G16" s="1174"/>
      <c r="H16" s="1175"/>
      <c r="I16" s="1174"/>
      <c r="J16" s="1174"/>
    </row>
    <row r="17" spans="2:10">
      <c r="B17" s="1174"/>
      <c r="C17" s="1174"/>
      <c r="D17" s="1176"/>
      <c r="E17" s="1174"/>
      <c r="F17" s="1174"/>
      <c r="G17" s="1174"/>
      <c r="H17" s="1174"/>
      <c r="I17" s="1174"/>
      <c r="J17" s="1174"/>
    </row>
    <row r="18" spans="2:10">
      <c r="D18" s="1176"/>
      <c r="G18" s="801"/>
      <c r="H18" s="1177"/>
      <c r="J18" s="1178"/>
    </row>
    <row r="19" spans="2:10">
      <c r="D19" s="1176"/>
      <c r="G19" s="801"/>
      <c r="H19" s="1177"/>
      <c r="J19" s="1178"/>
    </row>
    <row r="20" spans="2:10">
      <c r="D20" s="1176"/>
      <c r="G20" s="801"/>
      <c r="H20" s="1177"/>
      <c r="J20" s="1178"/>
    </row>
    <row r="21" spans="2:10">
      <c r="D21" s="1176"/>
      <c r="G21" s="801"/>
      <c r="H21" s="1177"/>
      <c r="J21" s="1178"/>
    </row>
    <row r="22" spans="2:10">
      <c r="D22" s="1176"/>
      <c r="G22" s="801"/>
      <c r="H22" s="1177"/>
      <c r="J22" s="1178"/>
    </row>
    <row r="23" spans="2:10">
      <c r="D23" s="1176"/>
      <c r="G23" s="801"/>
      <c r="H23" s="1177"/>
      <c r="J23" s="1178"/>
    </row>
    <row r="24" spans="2:10">
      <c r="D24" s="1176"/>
      <c r="G24" s="801"/>
      <c r="H24" s="1177"/>
      <c r="J24" s="1178"/>
    </row>
    <row r="25" spans="2:10">
      <c r="G25" s="801"/>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workbookViewId="0"/>
  </sheetViews>
  <sheetFormatPr defaultColWidth="8.85546875" defaultRowHeight="14.25"/>
  <cols>
    <col min="1" max="1" width="4" style="776" customWidth="1"/>
    <col min="2" max="2" width="43.7109375" style="776" customWidth="1"/>
    <col min="3" max="11" width="9.7109375" style="776" customWidth="1"/>
    <col min="12" max="12" width="8.5703125" style="776" customWidth="1"/>
    <col min="13" max="16384" width="8.85546875" style="776"/>
  </cols>
  <sheetData>
    <row r="1" spans="2:18">
      <c r="K1" s="1343" t="s">
        <v>92</v>
      </c>
      <c r="L1" s="1343"/>
    </row>
    <row r="3" spans="2:18" ht="30" customHeight="1">
      <c r="B3" s="1347" t="s">
        <v>86</v>
      </c>
      <c r="C3" s="1347"/>
      <c r="D3" s="1347"/>
      <c r="E3" s="1347"/>
      <c r="F3" s="1347"/>
      <c r="G3" s="1347"/>
      <c r="H3" s="1347"/>
      <c r="I3" s="1347"/>
      <c r="J3" s="1347"/>
      <c r="K3" s="1347"/>
      <c r="L3" s="1347"/>
    </row>
    <row r="4" spans="2:18" ht="15" thickBot="1"/>
    <row r="5" spans="2:18" ht="42.75" customHeight="1" thickBot="1">
      <c r="B5" s="1300" t="s">
        <v>1</v>
      </c>
      <c r="C5" s="1307" t="s">
        <v>101</v>
      </c>
      <c r="D5" s="1311"/>
      <c r="E5" s="1311"/>
      <c r="F5" s="1311"/>
      <c r="G5" s="1307" t="s">
        <v>102</v>
      </c>
      <c r="H5" s="1311"/>
      <c r="I5" s="1311"/>
      <c r="J5" s="1311"/>
      <c r="K5" s="1311"/>
      <c r="L5" s="1311"/>
    </row>
    <row r="6" spans="2:18" ht="45" customHeight="1" thickBot="1">
      <c r="B6" s="1344"/>
      <c r="C6" s="1302" t="s">
        <v>87</v>
      </c>
      <c r="D6" s="1345"/>
      <c r="E6" s="1346" t="s">
        <v>88</v>
      </c>
      <c r="F6" s="1302"/>
      <c r="G6" s="1346" t="s">
        <v>89</v>
      </c>
      <c r="H6" s="1345"/>
      <c r="I6" s="1346" t="s">
        <v>90</v>
      </c>
      <c r="J6" s="1345"/>
      <c r="K6" s="1346" t="s">
        <v>91</v>
      </c>
      <c r="L6" s="1302"/>
    </row>
    <row r="7" spans="2:18" ht="15" customHeight="1" thickBot="1">
      <c r="B7" s="1301"/>
      <c r="C7" s="1151">
        <v>2021</v>
      </c>
      <c r="D7" s="1151">
        <v>2022</v>
      </c>
      <c r="E7" s="1151">
        <v>2021</v>
      </c>
      <c r="F7" s="1151">
        <v>2022</v>
      </c>
      <c r="G7" s="1151">
        <v>2021</v>
      </c>
      <c r="H7" s="1151">
        <v>2022</v>
      </c>
      <c r="I7" s="1151">
        <v>2021</v>
      </c>
      <c r="J7" s="1151">
        <v>2022</v>
      </c>
      <c r="K7" s="1151">
        <v>2021</v>
      </c>
      <c r="L7" s="1151">
        <v>2022</v>
      </c>
      <c r="M7" s="824"/>
    </row>
    <row r="8" spans="2:18">
      <c r="B8" s="1154" t="s">
        <v>7</v>
      </c>
      <c r="C8" s="1179">
        <v>58.818536877185103</v>
      </c>
      <c r="D8" s="1179">
        <v>58.225832616270047</v>
      </c>
      <c r="E8" s="1179">
        <v>41.181463122814904</v>
      </c>
      <c r="F8" s="1179">
        <v>41.774167383729953</v>
      </c>
      <c r="G8" s="1180">
        <v>33.205405002196791</v>
      </c>
      <c r="H8" s="1180">
        <v>32.404849637092916</v>
      </c>
      <c r="I8" s="1179">
        <v>62.853802088887711</v>
      </c>
      <c r="J8" s="1179">
        <v>65.810419284350687</v>
      </c>
      <c r="K8" s="1179">
        <v>3.9407929089154989</v>
      </c>
      <c r="L8" s="1179">
        <v>1.7847310785564032</v>
      </c>
      <c r="N8" s="802"/>
      <c r="O8" s="802"/>
      <c r="P8" s="802"/>
      <c r="Q8" s="802"/>
      <c r="R8" s="802"/>
    </row>
    <row r="9" spans="2:18">
      <c r="B9" s="1160" t="s">
        <v>8</v>
      </c>
      <c r="C9" s="844">
        <v>55.482973523194147</v>
      </c>
      <c r="D9" s="844">
        <v>53.990537943176186</v>
      </c>
      <c r="E9" s="844">
        <v>44.51702647680586</v>
      </c>
      <c r="F9" s="844">
        <v>46.009462056823807</v>
      </c>
      <c r="G9" s="842">
        <v>26.370259986324751</v>
      </c>
      <c r="H9" s="842">
        <v>25.562167102071982</v>
      </c>
      <c r="I9" s="844">
        <v>69.343906423713506</v>
      </c>
      <c r="J9" s="844">
        <v>71.969639126193556</v>
      </c>
      <c r="K9" s="844">
        <v>4.2858335899617401</v>
      </c>
      <c r="L9" s="844">
        <v>2.4681937717344606</v>
      </c>
      <c r="N9" s="802"/>
      <c r="O9" s="802"/>
      <c r="P9" s="802"/>
      <c r="Q9" s="802"/>
      <c r="R9" s="802"/>
    </row>
    <row r="10" spans="2:18">
      <c r="B10" s="1160" t="s">
        <v>9</v>
      </c>
      <c r="C10" s="844">
        <v>67.061952953763921</v>
      </c>
      <c r="D10" s="844">
        <v>64.856477205160274</v>
      </c>
      <c r="E10" s="844">
        <v>32.938047046236079</v>
      </c>
      <c r="F10" s="844">
        <v>35.143522794839733</v>
      </c>
      <c r="G10" s="842">
        <v>31.999444995259267</v>
      </c>
      <c r="H10" s="842">
        <v>27.751782738549462</v>
      </c>
      <c r="I10" s="844">
        <v>65.71149006176978</v>
      </c>
      <c r="J10" s="844">
        <v>71.059718812722664</v>
      </c>
      <c r="K10" s="844">
        <v>2.2890649429709478</v>
      </c>
      <c r="L10" s="844">
        <v>1.188498448727878</v>
      </c>
      <c r="N10" s="802"/>
      <c r="O10" s="802"/>
      <c r="P10" s="802"/>
      <c r="Q10" s="802"/>
      <c r="R10" s="802"/>
    </row>
    <row r="11" spans="2:18" ht="25.5">
      <c r="B11" s="1160" t="s">
        <v>22</v>
      </c>
      <c r="C11" s="844">
        <v>66.865145915561456</v>
      </c>
      <c r="D11" s="844">
        <v>64.55812330066054</v>
      </c>
      <c r="E11" s="844">
        <v>33.134854084438544</v>
      </c>
      <c r="F11" s="844">
        <v>35.441876699339453</v>
      </c>
      <c r="G11" s="842">
        <v>39.269083753728992</v>
      </c>
      <c r="H11" s="842">
        <v>38.968805345342581</v>
      </c>
      <c r="I11" s="844">
        <v>57.779134546471099</v>
      </c>
      <c r="J11" s="844">
        <v>58.857625790802217</v>
      </c>
      <c r="K11" s="844">
        <v>2.951781699799914</v>
      </c>
      <c r="L11" s="844">
        <v>2.1735688638552069</v>
      </c>
      <c r="N11" s="802"/>
      <c r="O11" s="802"/>
      <c r="P11" s="802"/>
      <c r="Q11" s="802"/>
      <c r="R11" s="802"/>
    </row>
    <row r="12" spans="2:18">
      <c r="B12" s="1160" t="s">
        <v>11</v>
      </c>
      <c r="C12" s="844">
        <v>55.703075215082706</v>
      </c>
      <c r="D12" s="844">
        <v>58.92695283504834</v>
      </c>
      <c r="E12" s="844">
        <v>44.296924784917287</v>
      </c>
      <c r="F12" s="844">
        <v>41.073047164951667</v>
      </c>
      <c r="G12" s="842">
        <v>27.418768059214223</v>
      </c>
      <c r="H12" s="842">
        <v>30.378733047127088</v>
      </c>
      <c r="I12" s="844">
        <v>60.603056328558182</v>
      </c>
      <c r="J12" s="844">
        <v>63.17648540638239</v>
      </c>
      <c r="K12" s="844">
        <v>11.9781756122276</v>
      </c>
      <c r="L12" s="844">
        <v>6.444781546490522</v>
      </c>
      <c r="N12" s="802"/>
      <c r="O12" s="802"/>
      <c r="P12" s="802"/>
      <c r="Q12" s="802"/>
      <c r="R12" s="802"/>
    </row>
    <row r="13" spans="2:18" ht="39" thickBot="1">
      <c r="B13" s="1165" t="s">
        <v>84</v>
      </c>
      <c r="C13" s="1181">
        <v>52.721808477751949</v>
      </c>
      <c r="D13" s="1181">
        <v>47.554983393333671</v>
      </c>
      <c r="E13" s="1181">
        <v>47.278191522248044</v>
      </c>
      <c r="F13" s="1181">
        <v>52.445016606666329</v>
      </c>
      <c r="G13" s="1182">
        <v>18.997312852508649</v>
      </c>
      <c r="H13" s="1182">
        <v>21.136210503214262</v>
      </c>
      <c r="I13" s="1181">
        <v>76.045788172249502</v>
      </c>
      <c r="J13" s="1181">
        <v>75.553480076643766</v>
      </c>
      <c r="K13" s="1181">
        <v>4.9568989752418444</v>
      </c>
      <c r="L13" s="1181">
        <v>3.3103094201419769</v>
      </c>
      <c r="N13" s="802"/>
      <c r="O13" s="802"/>
      <c r="P13" s="802"/>
      <c r="Q13" s="802"/>
      <c r="R13" s="802"/>
    </row>
    <row r="14" spans="2:18" ht="15" thickBot="1">
      <c r="B14" s="1170" t="s">
        <v>85</v>
      </c>
      <c r="C14" s="852">
        <v>61.464721988151979</v>
      </c>
      <c r="D14" s="852">
        <v>59.097013256887095</v>
      </c>
      <c r="E14" s="852">
        <v>38.535278011848021</v>
      </c>
      <c r="F14" s="852">
        <v>40.902986743112905</v>
      </c>
      <c r="G14" s="850">
        <v>31.761947375345823</v>
      </c>
      <c r="H14" s="850">
        <v>30.851341776042108</v>
      </c>
      <c r="I14" s="852">
        <v>64.617617632805931</v>
      </c>
      <c r="J14" s="852">
        <v>66.848308193083085</v>
      </c>
      <c r="K14" s="852">
        <v>3.6204349918482377</v>
      </c>
      <c r="L14" s="852">
        <v>2.3003500308748084</v>
      </c>
      <c r="N14" s="802"/>
      <c r="O14" s="802"/>
      <c r="P14" s="802"/>
      <c r="Q14" s="802"/>
      <c r="R14" s="802"/>
    </row>
    <row r="16" spans="2:18" ht="59.25" customHeight="1">
      <c r="B16" s="1312" t="s">
        <v>736</v>
      </c>
      <c r="C16" s="1312"/>
      <c r="D16" s="1312"/>
      <c r="E16" s="1312"/>
      <c r="F16" s="1312"/>
      <c r="G16" s="1312"/>
      <c r="H16" s="1312"/>
      <c r="I16" s="1312"/>
      <c r="J16" s="1312"/>
      <c r="K16" s="1312"/>
      <c r="L16" s="1312"/>
    </row>
    <row r="17" spans="6:6">
      <c r="F17" s="836"/>
    </row>
    <row r="18" spans="6:6">
      <c r="F18" s="836"/>
    </row>
    <row r="19" spans="6:6">
      <c r="F19" s="836"/>
    </row>
    <row r="20" spans="6:6">
      <c r="F20" s="836"/>
    </row>
    <row r="21" spans="6:6">
      <c r="F21" s="836"/>
    </row>
    <row r="22" spans="6:6">
      <c r="F22" s="836"/>
    </row>
    <row r="23" spans="6:6">
      <c r="F23" s="836"/>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80" zoomScaleNormal="80" workbookViewId="0"/>
  </sheetViews>
  <sheetFormatPr defaultRowHeight="14.25"/>
  <cols>
    <col min="1" max="1" width="55.28515625" style="133" customWidth="1"/>
    <col min="2" max="2" width="14.5703125" style="133" customWidth="1"/>
    <col min="3" max="14" width="13.7109375" style="133" customWidth="1"/>
    <col min="15" max="15" width="13.5703125" style="133" customWidth="1"/>
    <col min="16" max="17" width="12" style="133" customWidth="1"/>
    <col min="18" max="18" width="9.140625" style="133" customWidth="1"/>
    <col min="19" max="16384" width="9.140625" style="133"/>
  </cols>
  <sheetData>
    <row r="1" spans="1:17" s="2" customFormat="1">
      <c r="L1" s="3"/>
      <c r="P1" s="3" t="s">
        <v>213</v>
      </c>
    </row>
    <row r="2" spans="1:17" s="2" customFormat="1"/>
    <row r="3" spans="1:17" s="2" customFormat="1">
      <c r="A3" s="1351" t="s">
        <v>178</v>
      </c>
      <c r="B3" s="1351"/>
      <c r="C3" s="1351"/>
      <c r="D3" s="1351"/>
      <c r="E3" s="1351"/>
      <c r="F3" s="1351"/>
      <c r="G3" s="1351"/>
      <c r="H3" s="1351"/>
      <c r="I3" s="1351"/>
      <c r="J3" s="1351"/>
      <c r="K3" s="1351"/>
      <c r="L3" s="1351"/>
      <c r="M3" s="1351"/>
    </row>
    <row r="4" spans="1:17" s="2" customFormat="1" ht="15" thickBot="1">
      <c r="B4" s="4"/>
      <c r="C4" s="4"/>
      <c r="D4" s="4"/>
      <c r="E4" s="4"/>
      <c r="F4" s="4"/>
      <c r="G4" s="4"/>
      <c r="H4" s="4"/>
      <c r="I4" s="4"/>
      <c r="J4" s="78"/>
      <c r="K4" s="78"/>
      <c r="L4" s="78"/>
      <c r="M4" s="78"/>
    </row>
    <row r="5" spans="1:17" s="2" customFormat="1" ht="15" customHeight="1" thickBot="1">
      <c r="A5" s="1354" t="s">
        <v>179</v>
      </c>
      <c r="B5" s="1348" t="s">
        <v>180</v>
      </c>
      <c r="C5" s="1349"/>
      <c r="D5" s="1349"/>
      <c r="E5" s="1349"/>
      <c r="F5" s="1349"/>
      <c r="G5" s="1349"/>
      <c r="H5" s="1349"/>
      <c r="I5" s="1350"/>
      <c r="J5" s="1348" t="s">
        <v>181</v>
      </c>
      <c r="K5" s="1349"/>
      <c r="L5" s="1349"/>
      <c r="M5" s="1349"/>
      <c r="N5" s="1349"/>
      <c r="O5" s="1349"/>
      <c r="P5" s="1349"/>
      <c r="Q5" s="1350"/>
    </row>
    <row r="6" spans="1:17" s="2" customFormat="1" ht="15" thickBot="1">
      <c r="A6" s="1355"/>
      <c r="B6" s="1183">
        <v>2015</v>
      </c>
      <c r="C6" s="5">
        <v>2016</v>
      </c>
      <c r="D6" s="1183">
        <v>2017</v>
      </c>
      <c r="E6" s="5">
        <v>2018</v>
      </c>
      <c r="F6" s="6">
        <v>2019</v>
      </c>
      <c r="G6" s="6">
        <v>2020</v>
      </c>
      <c r="H6" s="7">
        <v>2021</v>
      </c>
      <c r="I6" s="8">
        <v>2022</v>
      </c>
      <c r="J6" s="1183">
        <v>2015</v>
      </c>
      <c r="K6" s="5">
        <v>2016</v>
      </c>
      <c r="L6" s="1183">
        <v>2017</v>
      </c>
      <c r="M6" s="6">
        <v>2018</v>
      </c>
      <c r="N6" s="6">
        <v>2019</v>
      </c>
      <c r="O6" s="6">
        <v>2020</v>
      </c>
      <c r="P6" s="7">
        <v>2021</v>
      </c>
      <c r="Q6" s="8">
        <v>2022</v>
      </c>
    </row>
    <row r="7" spans="1:17" s="2" customFormat="1" ht="28.5">
      <c r="A7" s="9" t="s">
        <v>182</v>
      </c>
      <c r="B7" s="10">
        <v>377.48</v>
      </c>
      <c r="C7" s="11">
        <v>405.69799999999998</v>
      </c>
      <c r="D7" s="12">
        <v>166.4</v>
      </c>
      <c r="E7" s="11">
        <v>189.81800000000001</v>
      </c>
      <c r="F7" s="13">
        <v>247.541</v>
      </c>
      <c r="G7" s="14">
        <v>277.83300000000003</v>
      </c>
      <c r="H7" s="15">
        <v>204.02099999999999</v>
      </c>
      <c r="I7" s="15">
        <v>154.637</v>
      </c>
      <c r="J7" s="16">
        <v>14.268283648096377</v>
      </c>
      <c r="K7" s="17">
        <v>15.594616390533863</v>
      </c>
      <c r="L7" s="16">
        <v>8.4166994600970568</v>
      </c>
      <c r="M7" s="16">
        <v>9.2684570312500014</v>
      </c>
      <c r="N7" s="18">
        <v>11.648204379658216</v>
      </c>
      <c r="O7" s="18">
        <v>12.117815316253102</v>
      </c>
      <c r="P7" s="19">
        <v>9.6915460415059496</v>
      </c>
      <c r="Q7" s="19">
        <v>7.6136893481612127</v>
      </c>
    </row>
    <row r="8" spans="1:17" s="2" customFormat="1">
      <c r="A8" s="21" t="s">
        <v>183</v>
      </c>
      <c r="B8" s="22">
        <v>66.548000000000002</v>
      </c>
      <c r="C8" s="23">
        <v>60.338999999999999</v>
      </c>
      <c r="D8" s="24">
        <v>73.768000000000001</v>
      </c>
      <c r="E8" s="23">
        <v>16.791</v>
      </c>
      <c r="F8" s="25">
        <v>0.37</v>
      </c>
      <c r="G8" s="26">
        <v>0</v>
      </c>
      <c r="H8" s="27">
        <v>65.48</v>
      </c>
      <c r="I8" s="27">
        <v>76.36</v>
      </c>
      <c r="J8" s="28">
        <v>2.5154332420618779</v>
      </c>
      <c r="K8" s="29">
        <v>2.3193694777603606</v>
      </c>
      <c r="L8" s="28">
        <v>3.7312685443055265</v>
      </c>
      <c r="M8" s="28">
        <v>0.81987304687500007</v>
      </c>
      <c r="N8" s="30">
        <v>1.7410593075383632E-2</v>
      </c>
      <c r="O8" s="30">
        <v>0</v>
      </c>
      <c r="P8" s="31">
        <v>3.1104760529445974</v>
      </c>
      <c r="Q8" s="31">
        <v>3.7596520795514019</v>
      </c>
    </row>
    <row r="9" spans="1:17" s="2" customFormat="1">
      <c r="A9" s="32" t="s">
        <v>184</v>
      </c>
      <c r="B9" s="33">
        <v>1826.327</v>
      </c>
      <c r="C9" s="34">
        <v>1806.252</v>
      </c>
      <c r="D9" s="35">
        <v>1484.548</v>
      </c>
      <c r="E9" s="34">
        <v>1556</v>
      </c>
      <c r="F9" s="36">
        <v>1629</v>
      </c>
      <c r="G9" s="34">
        <v>1634.74</v>
      </c>
      <c r="H9" s="37">
        <v>1654.549</v>
      </c>
      <c r="I9" s="73">
        <v>1617.7850000000001</v>
      </c>
      <c r="J9" s="38">
        <v>69.032933321439316</v>
      </c>
      <c r="K9" s="39">
        <v>69.430480418031564</v>
      </c>
      <c r="L9" s="38">
        <v>75.090110276972126</v>
      </c>
      <c r="M9" s="38">
        <v>75.9765625</v>
      </c>
      <c r="N9" s="40">
        <v>76.653665188648475</v>
      </c>
      <c r="O9" s="40">
        <v>77.909885514771815</v>
      </c>
      <c r="P9" s="41">
        <v>78.595526006771991</v>
      </c>
      <c r="Q9" s="41">
        <v>79.653074116252824</v>
      </c>
    </row>
    <row r="10" spans="1:17" s="2" customFormat="1">
      <c r="A10" s="42" t="s">
        <v>185</v>
      </c>
      <c r="B10" s="43">
        <v>209.25399999999999</v>
      </c>
      <c r="C10" s="44">
        <v>168.86799999999999</v>
      </c>
      <c r="D10" s="45">
        <v>148.13300000000001</v>
      </c>
      <c r="E10" s="46">
        <v>150.21199999999999</v>
      </c>
      <c r="F10" s="47">
        <v>133.04300000000001</v>
      </c>
      <c r="G10" s="34">
        <v>117.613</v>
      </c>
      <c r="H10" s="27">
        <v>83.808000000000007</v>
      </c>
      <c r="I10" s="1208">
        <v>76.379000000000005</v>
      </c>
      <c r="J10" s="38">
        <v>7.9095460064076484</v>
      </c>
      <c r="K10" s="39">
        <v>6.4911132927366468</v>
      </c>
      <c r="L10" s="38">
        <v>7.4927340211692144</v>
      </c>
      <c r="M10" s="38">
        <v>7.3345703124999995</v>
      </c>
      <c r="N10" s="40">
        <v>6.2604257689953107</v>
      </c>
      <c r="O10" s="40">
        <v>5.5024114834237112</v>
      </c>
      <c r="P10" s="41">
        <v>3.9811053305617108</v>
      </c>
      <c r="Q10" s="41">
        <v>3.7605875613417572</v>
      </c>
    </row>
    <row r="11" spans="1:17" s="2" customFormat="1">
      <c r="A11" s="32" t="s">
        <v>186</v>
      </c>
      <c r="B11" s="43">
        <v>132.071</v>
      </c>
      <c r="C11" s="44">
        <v>128.55099999999999</v>
      </c>
      <c r="D11" s="45">
        <v>75.542000000000002</v>
      </c>
      <c r="E11" s="46">
        <v>99</v>
      </c>
      <c r="F11" s="36">
        <v>76.754999999999995</v>
      </c>
      <c r="G11" s="34">
        <v>69.840999999999994</v>
      </c>
      <c r="H11" s="27">
        <v>68.817999999999998</v>
      </c>
      <c r="I11" s="1208">
        <v>70.638999999999996</v>
      </c>
      <c r="J11" s="38">
        <v>4.9921227341521046</v>
      </c>
      <c r="K11" s="39">
        <v>4.9413690272555408</v>
      </c>
      <c r="L11" s="38">
        <v>3.8209994628284361</v>
      </c>
      <c r="M11" s="38">
        <v>4.833984375</v>
      </c>
      <c r="N11" s="40">
        <v>3.6117569500028939</v>
      </c>
      <c r="O11" s="40">
        <v>3.267444248627239</v>
      </c>
      <c r="P11" s="41">
        <v>3.2690400276655658</v>
      </c>
      <c r="Q11" s="41">
        <v>3.4779735888872643</v>
      </c>
    </row>
    <row r="12" spans="1:17" s="2" customFormat="1" ht="15" thickBot="1">
      <c r="A12" s="48" t="s">
        <v>187</v>
      </c>
      <c r="B12" s="49">
        <v>33.908000000000001</v>
      </c>
      <c r="C12" s="50">
        <v>31.818000000000001</v>
      </c>
      <c r="D12" s="51">
        <v>28.631</v>
      </c>
      <c r="E12" s="52">
        <v>35.957000000000001</v>
      </c>
      <c r="F12" s="53">
        <v>38</v>
      </c>
      <c r="G12" s="53">
        <v>25.702000000000002</v>
      </c>
      <c r="H12" s="54">
        <v>28.468</v>
      </c>
      <c r="I12" s="1209">
        <v>35.239000000000033</v>
      </c>
      <c r="J12" s="55">
        <v>1.2816810478426723</v>
      </c>
      <c r="K12" s="56">
        <v>1.223051393682016</v>
      </c>
      <c r="L12" s="55">
        <v>1.4481882346276369</v>
      </c>
      <c r="M12" s="55">
        <v>1.7557128906250001</v>
      </c>
      <c r="N12" s="57">
        <v>1.7881149644988596</v>
      </c>
      <c r="O12" s="57">
        <v>1.2024434369241177</v>
      </c>
      <c r="P12" s="58">
        <v>1.3523065405501953</v>
      </c>
      <c r="Q12" s="58">
        <v>1.7350233058055524</v>
      </c>
    </row>
    <row r="13" spans="1:17" s="2" customFormat="1" ht="15" thickBot="1">
      <c r="A13" s="59" t="s">
        <v>188</v>
      </c>
      <c r="B13" s="60">
        <v>2645.5880000000002</v>
      </c>
      <c r="C13" s="61">
        <v>2601.5259999999998</v>
      </c>
      <c r="D13" s="60">
        <v>1977.0219999999999</v>
      </c>
      <c r="E13" s="61">
        <v>2048</v>
      </c>
      <c r="F13" s="62">
        <v>2125.143</v>
      </c>
      <c r="G13" s="62">
        <v>2137.4810000000002</v>
      </c>
      <c r="H13" s="63">
        <v>2105.1439999999998</v>
      </c>
      <c r="I13" s="63">
        <v>2031.039</v>
      </c>
      <c r="J13" s="64">
        <v>100</v>
      </c>
      <c r="K13" s="65">
        <v>100</v>
      </c>
      <c r="L13" s="64">
        <v>100</v>
      </c>
      <c r="M13" s="66">
        <v>99.989160156250009</v>
      </c>
      <c r="N13" s="66">
        <v>99.999999999999986</v>
      </c>
      <c r="O13" s="66">
        <v>99.999999999999986</v>
      </c>
      <c r="P13" s="67">
        <f>SUM(P7:P12)</f>
        <v>100</v>
      </c>
      <c r="Q13" s="67">
        <v>100</v>
      </c>
    </row>
    <row r="14" spans="1:17" s="2" customFormat="1">
      <c r="A14" s="21" t="s">
        <v>189</v>
      </c>
      <c r="B14" s="24">
        <v>518.60199999999998</v>
      </c>
      <c r="C14" s="11">
        <v>508.904</v>
      </c>
      <c r="D14" s="24">
        <v>491.875</v>
      </c>
      <c r="E14" s="23">
        <v>450.35</v>
      </c>
      <c r="F14" s="47">
        <v>496.64699999999999</v>
      </c>
      <c r="G14" s="47">
        <v>471.86</v>
      </c>
      <c r="H14" s="68">
        <v>448.75099999999998</v>
      </c>
      <c r="I14" s="68">
        <v>425.63299999999998</v>
      </c>
      <c r="J14" s="69">
        <v>19.602523144193274</v>
      </c>
      <c r="K14" s="70">
        <v>19.561749527008381</v>
      </c>
      <c r="L14" s="69">
        <v>24.879591628216577</v>
      </c>
      <c r="M14" s="69">
        <v>21.991045369379737</v>
      </c>
      <c r="N14" s="71">
        <v>23.370050862459607</v>
      </c>
      <c r="O14" s="71">
        <v>22.075517864252358</v>
      </c>
      <c r="P14" s="72">
        <v>21.316879035353402</v>
      </c>
      <c r="Q14" s="72">
        <v>20.956416888105053</v>
      </c>
    </row>
    <row r="15" spans="1:17" s="2" customFormat="1">
      <c r="A15" s="48" t="s">
        <v>190</v>
      </c>
      <c r="B15" s="45">
        <v>864.55200000000002</v>
      </c>
      <c r="C15" s="44">
        <v>828.85599999999999</v>
      </c>
      <c r="D15" s="45">
        <v>892.96900000000005</v>
      </c>
      <c r="E15" s="46">
        <v>958.13</v>
      </c>
      <c r="F15" s="36">
        <v>978.21299999999997</v>
      </c>
      <c r="G15" s="34">
        <v>1010.687</v>
      </c>
      <c r="H15" s="73">
        <v>989.30799999999999</v>
      </c>
      <c r="I15" s="73">
        <v>933.20399999999995</v>
      </c>
      <c r="J15" s="38">
        <v>32.679011244381215</v>
      </c>
      <c r="K15" s="39">
        <v>31.860377332381074</v>
      </c>
      <c r="L15" s="38">
        <v>45.167378005909896</v>
      </c>
      <c r="M15" s="38">
        <v>46.786455645084501</v>
      </c>
      <c r="N15" s="74">
        <v>46.030455362297971</v>
      </c>
      <c r="O15" s="74">
        <v>47.279297453404261</v>
      </c>
      <c r="P15" s="41">
        <v>46.994789905108632</v>
      </c>
      <c r="Q15" s="41">
        <v>45.947123615056135</v>
      </c>
    </row>
    <row r="16" spans="1:17" s="2" customFormat="1">
      <c r="A16" s="48" t="s">
        <v>191</v>
      </c>
      <c r="B16" s="45">
        <v>53.844000000000001</v>
      </c>
      <c r="C16" s="44">
        <v>68.448000000000008</v>
      </c>
      <c r="D16" s="45">
        <v>71</v>
      </c>
      <c r="E16" s="46">
        <v>112</v>
      </c>
      <c r="F16" s="47">
        <v>123</v>
      </c>
      <c r="G16" s="34">
        <v>124.401</v>
      </c>
      <c r="H16" s="75">
        <v>137.44499999999999</v>
      </c>
      <c r="I16" s="75">
        <v>129.64300000000003</v>
      </c>
      <c r="J16" s="38">
        <v>2.0352375350961673</v>
      </c>
      <c r="K16" s="39">
        <v>2.6310711482414555</v>
      </c>
      <c r="L16" s="38">
        <v>3.5912599859789109</v>
      </c>
      <c r="M16" s="38">
        <v>5.4690731239492179</v>
      </c>
      <c r="N16" s="74">
        <v>5.7878458061410454</v>
      </c>
      <c r="O16" s="74">
        <v>5.8199815577308049</v>
      </c>
      <c r="P16" s="41">
        <v>6.5290070417985664</v>
      </c>
      <c r="Q16" s="41">
        <v>6.3830876708915989</v>
      </c>
    </row>
    <row r="17" spans="1:20" s="2" customFormat="1">
      <c r="A17" s="76" t="s">
        <v>192</v>
      </c>
      <c r="B17" s="35">
        <v>1155.7470000000001</v>
      </c>
      <c r="C17" s="34">
        <v>1159.8399999999999</v>
      </c>
      <c r="D17" s="35">
        <v>505.96899999999999</v>
      </c>
      <c r="E17" s="34">
        <v>509.72500000000002</v>
      </c>
      <c r="F17" s="36">
        <v>514.01099999999997</v>
      </c>
      <c r="G17" s="36">
        <v>517.31700000000001</v>
      </c>
      <c r="H17" s="27">
        <v>520.85799999999995</v>
      </c>
      <c r="I17" s="27">
        <v>523.50099999999998</v>
      </c>
      <c r="J17" s="28">
        <v>43.685827120473789</v>
      </c>
      <c r="K17" s="29">
        <v>44.583063940164344</v>
      </c>
      <c r="L17" s="28">
        <v>25.59248202599667</v>
      </c>
      <c r="M17" s="28">
        <v>24.890386590223351</v>
      </c>
      <c r="N17" s="77">
        <v>24.187125289921667</v>
      </c>
      <c r="O17" s="77">
        <v>24.202180042769967</v>
      </c>
      <c r="P17" s="31">
        <v>24.74215540599598</v>
      </c>
      <c r="Q17" s="31">
        <v>25.775034354337851</v>
      </c>
      <c r="S17" s="78"/>
    </row>
    <row r="18" spans="1:20" s="2" customFormat="1" ht="15" thickBot="1">
      <c r="A18" s="79" t="s">
        <v>193</v>
      </c>
      <c r="B18" s="24">
        <v>52.843000000000004</v>
      </c>
      <c r="C18" s="50">
        <v>35.478000000000002</v>
      </c>
      <c r="D18" s="24">
        <v>15</v>
      </c>
      <c r="E18" s="50">
        <v>18</v>
      </c>
      <c r="F18" s="80">
        <v>13</v>
      </c>
      <c r="G18" s="80">
        <v>13.317</v>
      </c>
      <c r="H18" s="81">
        <v>8.782</v>
      </c>
      <c r="I18" s="81">
        <v>19.058</v>
      </c>
      <c r="J18" s="82">
        <v>1.9974009558555601</v>
      </c>
      <c r="K18" s="83">
        <v>1.3637380522047446</v>
      </c>
      <c r="L18" s="82">
        <v>0.7587168984462489</v>
      </c>
      <c r="M18" s="82">
        <v>0.87895818063469577</v>
      </c>
      <c r="N18" s="84">
        <v>0.61172354048645194</v>
      </c>
      <c r="O18" s="84">
        <v>0.62302308184259869</v>
      </c>
      <c r="P18" s="85">
        <v>0.41716861174342473</v>
      </c>
      <c r="Q18" s="85">
        <v>0.93833747160935854</v>
      </c>
      <c r="S18" s="78"/>
    </row>
    <row r="19" spans="1:20" s="2" customFormat="1" ht="15" thickBot="1">
      <c r="A19" s="59" t="s">
        <v>194</v>
      </c>
      <c r="B19" s="60">
        <v>2645.5880000000002</v>
      </c>
      <c r="C19" s="87">
        <v>2601.5259999999998</v>
      </c>
      <c r="D19" s="60">
        <v>1977.0220000000002</v>
      </c>
      <c r="E19" s="61">
        <v>2047.8789999999999</v>
      </c>
      <c r="F19" s="62">
        <v>2125.143</v>
      </c>
      <c r="G19" s="62">
        <v>2137.4810000000002</v>
      </c>
      <c r="H19" s="63">
        <v>2105.1439999999998</v>
      </c>
      <c r="I19" s="63">
        <v>2031.039</v>
      </c>
      <c r="J19" s="88">
        <v>100</v>
      </c>
      <c r="K19" s="65">
        <v>100</v>
      </c>
      <c r="L19" s="64">
        <v>100</v>
      </c>
      <c r="M19" s="66">
        <v>100</v>
      </c>
      <c r="N19" s="66">
        <v>100</v>
      </c>
      <c r="O19" s="66">
        <v>99.999999999999986</v>
      </c>
      <c r="P19" s="67">
        <f>SUM(P14:P18)</f>
        <v>100</v>
      </c>
      <c r="Q19" s="67">
        <v>100</v>
      </c>
      <c r="S19" s="78"/>
    </row>
    <row r="20" spans="1:20" s="2" customFormat="1">
      <c r="A20" s="89"/>
      <c r="E20" s="78"/>
      <c r="J20" s="90"/>
      <c r="K20" s="90"/>
      <c r="L20" s="90"/>
      <c r="M20" s="90"/>
      <c r="O20" s="78"/>
    </row>
    <row r="21" spans="1:20" s="2" customFormat="1">
      <c r="A21" s="89"/>
      <c r="J21" s="91"/>
      <c r="K21" s="91"/>
      <c r="L21" s="90"/>
      <c r="M21" s="90"/>
    </row>
    <row r="22" spans="1:20" s="2" customFormat="1">
      <c r="A22" s="1351" t="s">
        <v>195</v>
      </c>
      <c r="B22" s="1351"/>
      <c r="C22" s="1351"/>
      <c r="D22" s="1351"/>
      <c r="E22" s="1351"/>
      <c r="F22" s="1351"/>
      <c r="G22" s="1351"/>
      <c r="H22" s="1351"/>
      <c r="I22" s="1351"/>
      <c r="J22" s="1351"/>
      <c r="K22" s="1351"/>
      <c r="L22" s="1351"/>
      <c r="M22" s="1351"/>
      <c r="N22" s="90"/>
    </row>
    <row r="23" spans="1:20" s="2" customFormat="1" ht="15" thickBot="1">
      <c r="K23" s="86"/>
      <c r="L23" s="92"/>
      <c r="M23" s="90"/>
      <c r="N23" s="90"/>
    </row>
    <row r="24" spans="1:20" s="2" customFormat="1" ht="15" customHeight="1" thickBot="1">
      <c r="A24" s="1356" t="s">
        <v>179</v>
      </c>
      <c r="B24" s="1358" t="s">
        <v>180</v>
      </c>
      <c r="C24" s="1359"/>
      <c r="D24" s="1359"/>
      <c r="E24" s="1359"/>
      <c r="F24" s="1359"/>
      <c r="G24" s="1359"/>
      <c r="H24" s="1359"/>
      <c r="I24" s="1360"/>
      <c r="J24" s="1358" t="s">
        <v>181</v>
      </c>
      <c r="K24" s="1359"/>
      <c r="L24" s="1359"/>
      <c r="M24" s="1359"/>
      <c r="N24" s="1359"/>
      <c r="O24" s="1359"/>
      <c r="P24" s="1359"/>
      <c r="Q24" s="1360"/>
      <c r="R24" s="93"/>
      <c r="S24" s="93"/>
      <c r="T24" s="93"/>
    </row>
    <row r="25" spans="1:20" s="2" customFormat="1" ht="15" thickBot="1">
      <c r="A25" s="1357"/>
      <c r="B25" s="94">
        <v>2015</v>
      </c>
      <c r="C25" s="95">
        <v>2016</v>
      </c>
      <c r="D25" s="95">
        <v>2017</v>
      </c>
      <c r="E25" s="95">
        <v>2018</v>
      </c>
      <c r="F25" s="96">
        <v>2019</v>
      </c>
      <c r="G25" s="95">
        <v>2020</v>
      </c>
      <c r="H25" s="1183">
        <v>2021</v>
      </c>
      <c r="I25" s="8">
        <v>2022</v>
      </c>
      <c r="J25" s="97">
        <v>2015</v>
      </c>
      <c r="K25" s="95">
        <v>2016</v>
      </c>
      <c r="L25" s="95">
        <v>2017</v>
      </c>
      <c r="M25" s="95">
        <v>2018</v>
      </c>
      <c r="N25" s="96">
        <v>2019</v>
      </c>
      <c r="O25" s="95">
        <v>2020</v>
      </c>
      <c r="P25" s="1183">
        <v>2021</v>
      </c>
      <c r="Q25" s="8">
        <v>2022</v>
      </c>
    </row>
    <row r="26" spans="1:20" s="2" customFormat="1">
      <c r="A26" s="98" t="s">
        <v>196</v>
      </c>
      <c r="B26" s="99">
        <v>2525.866</v>
      </c>
      <c r="C26" s="100">
        <v>2431.6640000000002</v>
      </c>
      <c r="D26" s="100">
        <v>2979.7669999999998</v>
      </c>
      <c r="E26" s="100">
        <v>3609.6570000000002</v>
      </c>
      <c r="F26" s="101">
        <v>4116.5680000000002</v>
      </c>
      <c r="G26" s="100">
        <v>4623.0039999999999</v>
      </c>
      <c r="H26" s="1184">
        <v>5059.5</v>
      </c>
      <c r="I26" s="1188">
        <v>6171.598</v>
      </c>
      <c r="J26" s="102">
        <v>74.117874212419139</v>
      </c>
      <c r="K26" s="103">
        <v>73.96982332093134</v>
      </c>
      <c r="L26" s="103">
        <v>75.60214331075494</v>
      </c>
      <c r="M26" s="103">
        <v>73.3</v>
      </c>
      <c r="N26" s="104">
        <v>73.17506638796668</v>
      </c>
      <c r="O26" s="103">
        <v>73.850718162867935</v>
      </c>
      <c r="P26" s="1192">
        <v>74.774998858312344</v>
      </c>
      <c r="Q26" s="1204">
        <v>74.91585377104262</v>
      </c>
      <c r="R26" s="1203"/>
      <c r="S26" s="1203"/>
    </row>
    <row r="27" spans="1:20" s="2" customFormat="1">
      <c r="A27" s="105" t="s">
        <v>197</v>
      </c>
      <c r="B27" s="106">
        <v>537.96799999999996</v>
      </c>
      <c r="C27" s="107">
        <v>574.79</v>
      </c>
      <c r="D27" s="107">
        <v>758.41800000000001</v>
      </c>
      <c r="E27" s="107">
        <v>1043.4059999999999</v>
      </c>
      <c r="F27" s="108">
        <v>1270.0409999999999</v>
      </c>
      <c r="G27" s="107">
        <v>1324.694</v>
      </c>
      <c r="H27" s="1185">
        <v>1395.819</v>
      </c>
      <c r="I27" s="1189">
        <v>1546.0630000000001</v>
      </c>
      <c r="J27" s="109">
        <v>15.785890682366638</v>
      </c>
      <c r="K27" s="110">
        <v>17.484781921613397</v>
      </c>
      <c r="L27" s="110">
        <v>19.24245295872333</v>
      </c>
      <c r="M27" s="110">
        <v>21.2</v>
      </c>
      <c r="N27" s="111">
        <v>22.575925987482673</v>
      </c>
      <c r="O27" s="110">
        <v>21.161479255921513</v>
      </c>
      <c r="P27" s="1192">
        <v>20.628987870621739</v>
      </c>
      <c r="Q27" s="1205">
        <v>18.767364567299989</v>
      </c>
      <c r="R27" s="1203"/>
      <c r="S27" s="1203"/>
    </row>
    <row r="28" spans="1:20" s="2" customFormat="1">
      <c r="A28" s="105" t="s">
        <v>198</v>
      </c>
      <c r="B28" s="106">
        <v>8.0000000000000002E-3</v>
      </c>
      <c r="C28" s="107">
        <v>0</v>
      </c>
      <c r="D28" s="107">
        <v>0</v>
      </c>
      <c r="E28" s="107">
        <v>0</v>
      </c>
      <c r="F28" s="108">
        <v>16.686</v>
      </c>
      <c r="G28" s="107">
        <v>39.844999999999999</v>
      </c>
      <c r="H28" s="1185">
        <v>25.297000000000001</v>
      </c>
      <c r="I28" s="1189">
        <v>11.335000000000001</v>
      </c>
      <c r="J28" s="109">
        <v>2.3474839666845078E-4</v>
      </c>
      <c r="K28" s="110">
        <v>0</v>
      </c>
      <c r="L28" s="110">
        <v>0</v>
      </c>
      <c r="M28" s="110">
        <v>0</v>
      </c>
      <c r="N28" s="111">
        <v>0.29660609462776077</v>
      </c>
      <c r="O28" s="110">
        <v>0.63650861327385244</v>
      </c>
      <c r="P28" s="1192">
        <v>0.37386760472748837</v>
      </c>
      <c r="Q28" s="1205">
        <v>0.13759340814077134</v>
      </c>
      <c r="R28" s="1203"/>
      <c r="S28" s="1203"/>
    </row>
    <row r="29" spans="1:20" s="2" customFormat="1">
      <c r="A29" s="105" t="s">
        <v>199</v>
      </c>
      <c r="B29" s="106">
        <v>61.78</v>
      </c>
      <c r="C29" s="107">
        <v>28.712</v>
      </c>
      <c r="D29" s="107">
        <v>11.67</v>
      </c>
      <c r="E29" s="107">
        <v>11.67</v>
      </c>
      <c r="F29" s="108">
        <v>11.67</v>
      </c>
      <c r="G29" s="107">
        <v>11.67</v>
      </c>
      <c r="H29" s="1185">
        <v>11.67</v>
      </c>
      <c r="I29" s="1189">
        <v>19.085999999999999</v>
      </c>
      <c r="J29" s="109">
        <v>1.8128444932721108</v>
      </c>
      <c r="K29" s="110">
        <v>0.87340256186322629</v>
      </c>
      <c r="L29" s="110">
        <v>0.29608926215925946</v>
      </c>
      <c r="M29" s="110">
        <v>0.2</v>
      </c>
      <c r="N29" s="111">
        <v>0.20744295363214482</v>
      </c>
      <c r="O29" s="110">
        <v>0.18642378007041932</v>
      </c>
      <c r="P29" s="1192">
        <v>0.17247242547218206</v>
      </c>
      <c r="Q29" s="1205">
        <v>0.23168132225626481</v>
      </c>
      <c r="R29" s="1203"/>
      <c r="S29" s="1203"/>
    </row>
    <row r="30" spans="1:20" s="2" customFormat="1" ht="15" thickBot="1">
      <c r="A30" s="112" t="s">
        <v>187</v>
      </c>
      <c r="B30" s="113">
        <v>282.28199999999998</v>
      </c>
      <c r="C30" s="114">
        <v>252.20699999999999</v>
      </c>
      <c r="D30" s="114">
        <v>191.52400000000009</v>
      </c>
      <c r="E30" s="114">
        <v>258.21800000000002</v>
      </c>
      <c r="F30" s="115">
        <v>210.678</v>
      </c>
      <c r="G30" s="114">
        <v>260.71799999999968</v>
      </c>
      <c r="H30" s="1186">
        <v>274.01299999999998</v>
      </c>
      <c r="I30" s="1190">
        <v>489.95800000000003</v>
      </c>
      <c r="J30" s="116">
        <v>8.283155863545451</v>
      </c>
      <c r="K30" s="117">
        <v>7.6719921955920425</v>
      </c>
      <c r="L30" s="118">
        <v>4.8593144683624718</v>
      </c>
      <c r="M30" s="118">
        <v>5.3</v>
      </c>
      <c r="N30" s="119">
        <v>3.7449585762907458</v>
      </c>
      <c r="O30" s="118">
        <v>4.164870187866283</v>
      </c>
      <c r="P30" s="1192">
        <v>4.0496732408662393</v>
      </c>
      <c r="Q30" s="1206">
        <v>5.9475069312603486</v>
      </c>
      <c r="R30" s="1203"/>
      <c r="S30" s="1203"/>
    </row>
    <row r="31" spans="1:20" s="2" customFormat="1" ht="15" thickBot="1">
      <c r="A31" s="120" t="s">
        <v>188</v>
      </c>
      <c r="B31" s="121">
        <v>3407.904</v>
      </c>
      <c r="C31" s="122">
        <v>3287.373</v>
      </c>
      <c r="D31" s="122">
        <v>3941.3789999999999</v>
      </c>
      <c r="E31" s="122">
        <v>4922.951</v>
      </c>
      <c r="F31" s="123">
        <v>5625.643</v>
      </c>
      <c r="G31" s="122">
        <v>6259.9309999999996</v>
      </c>
      <c r="H31" s="1187">
        <v>6766.299</v>
      </c>
      <c r="I31" s="1191">
        <v>8238.0400000000009</v>
      </c>
      <c r="J31" s="124">
        <v>100</v>
      </c>
      <c r="K31" s="125">
        <v>100</v>
      </c>
      <c r="L31" s="125">
        <v>100</v>
      </c>
      <c r="M31" s="125">
        <v>100</v>
      </c>
      <c r="N31" s="126">
        <v>100</v>
      </c>
      <c r="O31" s="125">
        <f>SUM(O26:O30)</f>
        <v>99.999999999999986</v>
      </c>
      <c r="P31" s="1193">
        <f>SUM(P26:P30)</f>
        <v>100</v>
      </c>
      <c r="Q31" s="1207">
        <v>100</v>
      </c>
      <c r="R31" s="1203"/>
      <c r="S31" s="1203"/>
    </row>
    <row r="32" spans="1:20" s="2" customFormat="1">
      <c r="A32" s="98" t="s">
        <v>200</v>
      </c>
      <c r="B32" s="99">
        <v>1723.5630000000001</v>
      </c>
      <c r="C32" s="100">
        <v>2163.6889999999999</v>
      </c>
      <c r="D32" s="100">
        <v>2848.3429999999998</v>
      </c>
      <c r="E32" s="100">
        <v>3752.7649999999999</v>
      </c>
      <c r="F32" s="101">
        <v>4335.8609999999999</v>
      </c>
      <c r="G32" s="100">
        <v>4936.9549999999999</v>
      </c>
      <c r="H32" s="1184">
        <v>5301.027</v>
      </c>
      <c r="I32" s="1188">
        <v>6523.1120000000001</v>
      </c>
      <c r="J32" s="102">
        <v>50.575486032168769</v>
      </c>
      <c r="K32" s="103">
        <v>65.818177614770207</v>
      </c>
      <c r="L32" s="103">
        <v>72.267675856597407</v>
      </c>
      <c r="M32" s="103">
        <v>76.2</v>
      </c>
      <c r="N32" s="104">
        <v>77.073163014432296</v>
      </c>
      <c r="O32" s="103">
        <v>78.865965136037445</v>
      </c>
      <c r="P32" s="1192">
        <v>78.344557342204354</v>
      </c>
      <c r="Q32" s="1204">
        <v>79.182815329860006</v>
      </c>
      <c r="R32" s="1203"/>
      <c r="S32" s="1203"/>
    </row>
    <row r="33" spans="1:19" s="2" customFormat="1">
      <c r="A33" s="105" t="s">
        <v>201</v>
      </c>
      <c r="B33" s="106">
        <v>794.21</v>
      </c>
      <c r="C33" s="107">
        <v>379.23899999999998</v>
      </c>
      <c r="D33" s="107">
        <v>377.65300000000002</v>
      </c>
      <c r="E33" s="107">
        <v>434.92500000000001</v>
      </c>
      <c r="F33" s="108">
        <v>417.53399999999999</v>
      </c>
      <c r="G33" s="107">
        <v>432.56099999999998</v>
      </c>
      <c r="H33" s="1185">
        <v>420.00700000000001</v>
      </c>
      <c r="I33" s="1189">
        <v>456.00400000000002</v>
      </c>
      <c r="J33" s="109">
        <v>23.304954191757862</v>
      </c>
      <c r="K33" s="110">
        <v>11.536232730511566</v>
      </c>
      <c r="L33" s="110">
        <v>9.581747911073764</v>
      </c>
      <c r="M33" s="110">
        <v>8.9</v>
      </c>
      <c r="N33" s="111">
        <v>7.4219782520860287</v>
      </c>
      <c r="O33" s="110">
        <v>6.9099962922914013</v>
      </c>
      <c r="P33" s="1192">
        <v>6.2073372755179754</v>
      </c>
      <c r="Q33" s="1205">
        <v>5.5353457861335951</v>
      </c>
      <c r="R33" s="1203"/>
      <c r="S33" s="1203"/>
    </row>
    <row r="34" spans="1:19" s="2" customFormat="1">
      <c r="A34" s="105" t="s">
        <v>191</v>
      </c>
      <c r="B34" s="106">
        <v>277.32900000000001</v>
      </c>
      <c r="C34" s="107">
        <v>176.01400000000001</v>
      </c>
      <c r="D34" s="107">
        <v>163.17700000000002</v>
      </c>
      <c r="E34" s="107">
        <v>197.58</v>
      </c>
      <c r="F34" s="108">
        <v>289.62900000000002</v>
      </c>
      <c r="G34" s="107">
        <v>271.13599999999974</v>
      </c>
      <c r="H34" s="1185">
        <v>280.62699999999984</v>
      </c>
      <c r="I34" s="1189">
        <v>314.28199999999998</v>
      </c>
      <c r="J34" s="109">
        <v>8.1378220383097872</v>
      </c>
      <c r="K34" s="110">
        <v>5.3542448636038564</v>
      </c>
      <c r="L34" s="110">
        <v>4.140099188634232</v>
      </c>
      <c r="M34" s="110">
        <v>4</v>
      </c>
      <c r="N34" s="111">
        <v>5.148371483935259</v>
      </c>
      <c r="O34" s="110">
        <v>4.3312937474869893</v>
      </c>
      <c r="P34" s="1192">
        <v>4.147422394428621</v>
      </c>
      <c r="Q34" s="1205">
        <v>3.8150093954387203</v>
      </c>
      <c r="R34" s="1203"/>
      <c r="S34" s="1203"/>
    </row>
    <row r="35" spans="1:19" s="2" customFormat="1" ht="15" thickBot="1">
      <c r="A35" s="112" t="s">
        <v>192</v>
      </c>
      <c r="B35" s="113">
        <v>612.79999999999995</v>
      </c>
      <c r="C35" s="114">
        <v>568.43100000000004</v>
      </c>
      <c r="D35" s="114">
        <v>552.20600000000002</v>
      </c>
      <c r="E35" s="114">
        <v>537.67999999999995</v>
      </c>
      <c r="F35" s="115">
        <v>582.61900000000003</v>
      </c>
      <c r="G35" s="114">
        <v>619.279</v>
      </c>
      <c r="H35" s="1186">
        <v>764.63800000000003</v>
      </c>
      <c r="I35" s="1190">
        <v>944.64200000000005</v>
      </c>
      <c r="J35" s="116">
        <v>17.981737737763584</v>
      </c>
      <c r="K35" s="117">
        <v>17.291344791114366</v>
      </c>
      <c r="L35" s="117">
        <v>14.010477043694605</v>
      </c>
      <c r="M35" s="117">
        <v>10.9</v>
      </c>
      <c r="N35" s="127">
        <v>10.356487249546408</v>
      </c>
      <c r="O35" s="117">
        <v>9.8927448241841649</v>
      </c>
      <c r="P35" s="1192">
        <v>11.300682987849045</v>
      </c>
      <c r="Q35" s="1206">
        <v>11.466829488567669</v>
      </c>
      <c r="R35" s="1203"/>
      <c r="S35" s="1203"/>
    </row>
    <row r="36" spans="1:19" s="2" customFormat="1" ht="15" thickBot="1">
      <c r="A36" s="120" t="s">
        <v>194</v>
      </c>
      <c r="B36" s="121">
        <v>3407.902</v>
      </c>
      <c r="C36" s="122">
        <v>3287.373</v>
      </c>
      <c r="D36" s="122">
        <v>3941.3789999999999</v>
      </c>
      <c r="E36" s="122">
        <v>4922.951</v>
      </c>
      <c r="F36" s="123">
        <v>5625.643</v>
      </c>
      <c r="G36" s="122">
        <v>6259.9309999999996</v>
      </c>
      <c r="H36" s="1187">
        <v>6766.299</v>
      </c>
      <c r="I36" s="1191">
        <v>8238.0400000000009</v>
      </c>
      <c r="J36" s="124">
        <v>100</v>
      </c>
      <c r="K36" s="125">
        <v>100</v>
      </c>
      <c r="L36" s="125">
        <v>100</v>
      </c>
      <c r="M36" s="125">
        <v>100</v>
      </c>
      <c r="N36" s="126">
        <v>100</v>
      </c>
      <c r="O36" s="125">
        <f>SUM(O32:O35)</f>
        <v>100</v>
      </c>
      <c r="P36" s="1193">
        <f>SUM(P32:P35)</f>
        <v>99.999999999999986</v>
      </c>
      <c r="Q36" s="1207">
        <v>100</v>
      </c>
      <c r="R36" s="1203"/>
      <c r="S36" s="1203"/>
    </row>
    <row r="37" spans="1:19">
      <c r="A37" s="128"/>
      <c r="B37" s="128"/>
      <c r="C37" s="128"/>
      <c r="D37" s="128"/>
      <c r="E37" s="129"/>
      <c r="F37" s="128"/>
      <c r="G37" s="129"/>
      <c r="H37" s="128"/>
      <c r="I37" s="128"/>
      <c r="J37" s="130"/>
      <c r="K37" s="131"/>
      <c r="L37" s="132"/>
      <c r="M37" s="132"/>
      <c r="N37" s="132"/>
      <c r="O37" s="128"/>
    </row>
    <row r="38" spans="1:19">
      <c r="A38" s="128"/>
      <c r="B38" s="128"/>
      <c r="C38" s="128"/>
      <c r="D38" s="128"/>
      <c r="E38" s="128"/>
      <c r="F38" s="128"/>
      <c r="G38" s="128"/>
      <c r="H38" s="128"/>
      <c r="I38" s="129"/>
      <c r="J38" s="128"/>
      <c r="K38" s="132"/>
      <c r="L38" s="132"/>
      <c r="M38" s="132"/>
      <c r="N38" s="132"/>
      <c r="O38" s="128"/>
    </row>
    <row r="39" spans="1:19">
      <c r="A39" s="1351" t="s">
        <v>202</v>
      </c>
      <c r="B39" s="1351"/>
      <c r="C39" s="1351"/>
      <c r="D39" s="1351"/>
      <c r="E39" s="1351"/>
      <c r="F39" s="1351"/>
      <c r="G39" s="1351"/>
      <c r="H39" s="1351"/>
      <c r="I39" s="1351"/>
      <c r="J39" s="1351"/>
      <c r="K39" s="1351"/>
      <c r="L39" s="1351"/>
      <c r="M39" s="1351"/>
      <c r="N39" s="132"/>
      <c r="O39" s="128"/>
    </row>
    <row r="40" spans="1:19" ht="15" thickBot="1">
      <c r="A40" s="128"/>
      <c r="B40" s="128"/>
      <c r="C40" s="128"/>
      <c r="D40" s="128"/>
      <c r="E40" s="128"/>
      <c r="F40" s="128"/>
      <c r="G40" s="128"/>
      <c r="H40" s="128"/>
      <c r="I40" s="128"/>
      <c r="J40" s="128"/>
      <c r="K40" s="132"/>
      <c r="L40" s="132"/>
      <c r="M40" s="132"/>
      <c r="N40" s="132"/>
      <c r="O40" s="128"/>
    </row>
    <row r="41" spans="1:19" s="2" customFormat="1" ht="15" customHeight="1" thickBot="1">
      <c r="A41" s="1352" t="s">
        <v>179</v>
      </c>
      <c r="B41" s="1358" t="s">
        <v>180</v>
      </c>
      <c r="C41" s="1359"/>
      <c r="D41" s="1359"/>
      <c r="E41" s="1359"/>
      <c r="F41" s="1359"/>
      <c r="G41" s="1359"/>
      <c r="H41" s="1359"/>
      <c r="I41" s="1360"/>
      <c r="J41" s="1358" t="s">
        <v>181</v>
      </c>
      <c r="K41" s="1359"/>
      <c r="L41" s="1359"/>
      <c r="M41" s="1359"/>
      <c r="N41" s="1359"/>
      <c r="O41" s="1359"/>
      <c r="P41" s="1359"/>
      <c r="Q41" s="1360"/>
    </row>
    <row r="42" spans="1:19" s="2" customFormat="1" ht="15" thickBot="1">
      <c r="A42" s="1353"/>
      <c r="B42" s="94">
        <v>2015</v>
      </c>
      <c r="C42" s="95">
        <v>2016</v>
      </c>
      <c r="D42" s="95">
        <v>2017</v>
      </c>
      <c r="E42" s="95">
        <v>2018</v>
      </c>
      <c r="F42" s="96">
        <v>2019</v>
      </c>
      <c r="G42" s="95">
        <v>2020</v>
      </c>
      <c r="H42" s="1183">
        <v>2021</v>
      </c>
      <c r="I42" s="8">
        <v>2022</v>
      </c>
      <c r="J42" s="97">
        <v>2015</v>
      </c>
      <c r="K42" s="95">
        <v>2016</v>
      </c>
      <c r="L42" s="95">
        <v>2017</v>
      </c>
      <c r="M42" s="95">
        <v>2018</v>
      </c>
      <c r="N42" s="96">
        <v>2019</v>
      </c>
      <c r="O42" s="95">
        <v>2020</v>
      </c>
      <c r="P42" s="1183">
        <v>2021</v>
      </c>
      <c r="Q42" s="8">
        <v>2022</v>
      </c>
    </row>
    <row r="43" spans="1:19" s="2" customFormat="1">
      <c r="A43" s="134" t="s">
        <v>203</v>
      </c>
      <c r="B43" s="135">
        <v>108.32</v>
      </c>
      <c r="C43" s="136">
        <v>146.85599999999999</v>
      </c>
      <c r="D43" s="137">
        <v>356.23</v>
      </c>
      <c r="E43" s="138">
        <v>193.76499999999999</v>
      </c>
      <c r="F43" s="139">
        <v>237.023</v>
      </c>
      <c r="G43" s="182">
        <v>189.18100000000001</v>
      </c>
      <c r="H43" s="1194">
        <v>293.42899999999997</v>
      </c>
      <c r="I43" s="1199">
        <v>442.791</v>
      </c>
      <c r="J43" s="140">
        <v>12.438122293657729</v>
      </c>
      <c r="K43" s="141">
        <v>14.744385866449536</v>
      </c>
      <c r="L43" s="141">
        <v>17.227188229627497</v>
      </c>
      <c r="M43" s="142">
        <v>7.2</v>
      </c>
      <c r="N43" s="143">
        <v>5.7524897733326386</v>
      </c>
      <c r="O43" s="146">
        <v>4.0045909244569824</v>
      </c>
      <c r="P43" s="142">
        <f t="shared" ref="P43:P48" si="0">H43/$H$49*100</f>
        <v>4.7127944864147935</v>
      </c>
      <c r="Q43" s="186">
        <f>I43/$I$49*100</f>
        <v>5.7016126311571398</v>
      </c>
    </row>
    <row r="44" spans="1:19" s="2" customFormat="1">
      <c r="A44" s="134" t="s">
        <v>204</v>
      </c>
      <c r="B44" s="135">
        <v>252.12100000000001</v>
      </c>
      <c r="C44" s="136">
        <v>283.91699999999997</v>
      </c>
      <c r="D44" s="136">
        <v>1077.4359999999999</v>
      </c>
      <c r="E44" s="144">
        <v>1809.2239999999999</v>
      </c>
      <c r="F44" s="144">
        <v>3213.6329999999998</v>
      </c>
      <c r="G44" s="136">
        <v>3843.5219999999999</v>
      </c>
      <c r="H44" s="1195">
        <v>4211.0879999999997</v>
      </c>
      <c r="I44" s="1200">
        <v>5288.7839999999997</v>
      </c>
      <c r="J44" s="145">
        <v>28.950441569417286</v>
      </c>
      <c r="K44" s="146">
        <v>28.505350833774258</v>
      </c>
      <c r="L44" s="146">
        <v>52.104518927032892</v>
      </c>
      <c r="M44" s="142">
        <v>66.8</v>
      </c>
      <c r="N44" s="143">
        <v>77.994080607132162</v>
      </c>
      <c r="O44" s="146">
        <v>81.359826405139771</v>
      </c>
      <c r="P44" s="142">
        <f t="shared" si="0"/>
        <v>67.634733813656794</v>
      </c>
      <c r="Q44" s="184">
        <f t="shared" ref="Q44:Q49" si="1">I44/$I$49*100</f>
        <v>68.101198212840316</v>
      </c>
    </row>
    <row r="45" spans="1:19" s="2" customFormat="1">
      <c r="A45" s="134" t="s">
        <v>205</v>
      </c>
      <c r="B45" s="135">
        <v>52.627000000000002</v>
      </c>
      <c r="C45" s="136">
        <v>92.72</v>
      </c>
      <c r="D45" s="136">
        <v>122.887</v>
      </c>
      <c r="E45" s="144">
        <v>130.26400000000001</v>
      </c>
      <c r="F45" s="144">
        <v>144.97499999999999</v>
      </c>
      <c r="G45" s="136">
        <v>223.95500000000001</v>
      </c>
      <c r="H45" s="1195">
        <v>251.82499999999999</v>
      </c>
      <c r="I45" s="1200">
        <v>254.976</v>
      </c>
      <c r="J45" s="145">
        <v>6.0430304832747908</v>
      </c>
      <c r="K45" s="146">
        <v>9.3091154432723275</v>
      </c>
      <c r="L45" s="146">
        <v>5.9427826965001094</v>
      </c>
      <c r="M45" s="142">
        <v>4.8</v>
      </c>
      <c r="N45" s="143">
        <v>3.5185075072414875</v>
      </c>
      <c r="O45" s="146">
        <v>4.7406883380823839</v>
      </c>
      <c r="P45" s="142">
        <f t="shared" si="0"/>
        <v>4.0445882020570743</v>
      </c>
      <c r="Q45" s="184">
        <f t="shared" si="1"/>
        <v>3.2832067098064841</v>
      </c>
    </row>
    <row r="46" spans="1:19" s="2" customFormat="1" ht="28.5">
      <c r="A46" s="134" t="s">
        <v>206</v>
      </c>
      <c r="B46" s="135">
        <v>331.50599999999997</v>
      </c>
      <c r="C46" s="136">
        <v>347.97</v>
      </c>
      <c r="D46" s="136">
        <v>345.83800000000002</v>
      </c>
      <c r="E46" s="144">
        <v>350.92</v>
      </c>
      <c r="F46" s="144">
        <v>342.55200000000002</v>
      </c>
      <c r="G46" s="136">
        <v>300.18</v>
      </c>
      <c r="H46" s="1195">
        <v>1350.433</v>
      </c>
      <c r="I46" s="1200">
        <v>1573.8389999999999</v>
      </c>
      <c r="J46" s="145">
        <v>38.066028148830306</v>
      </c>
      <c r="K46" s="146">
        <v>34.936290992185846</v>
      </c>
      <c r="L46" s="146">
        <v>16.724633868449917</v>
      </c>
      <c r="M46" s="142">
        <v>13</v>
      </c>
      <c r="N46" s="143">
        <v>8.3136525857602095</v>
      </c>
      <c r="O46" s="146">
        <v>6.3542221666208381</v>
      </c>
      <c r="P46" s="142">
        <f t="shared" si="0"/>
        <v>21.689448543506568</v>
      </c>
      <c r="Q46" s="184">
        <f t="shared" si="1"/>
        <v>20.26558878072888</v>
      </c>
    </row>
    <row r="47" spans="1:19" s="2" customFormat="1">
      <c r="A47" s="147" t="s">
        <v>197</v>
      </c>
      <c r="B47" s="135">
        <v>62.529000000000003</v>
      </c>
      <c r="C47" s="136">
        <v>65.179000000000002</v>
      </c>
      <c r="D47" s="136">
        <v>65.399000000000001</v>
      </c>
      <c r="E47" s="144">
        <v>70.349000000000004</v>
      </c>
      <c r="F47" s="144">
        <v>81.435000000000002</v>
      </c>
      <c r="G47" s="136">
        <v>108.501</v>
      </c>
      <c r="H47" s="1195">
        <v>130.97399999999999</v>
      </c>
      <c r="I47" s="1200">
        <v>116.66800000000001</v>
      </c>
      <c r="J47" s="145">
        <v>7.1800530733024752</v>
      </c>
      <c r="K47" s="146">
        <v>6.5439908916851488</v>
      </c>
      <c r="L47" s="146">
        <v>3.1626782781613247</v>
      </c>
      <c r="M47" s="142">
        <v>2.6</v>
      </c>
      <c r="N47" s="143">
        <v>1.976407372665705</v>
      </c>
      <c r="O47" s="146">
        <v>2.2967534789144097</v>
      </c>
      <c r="P47" s="142">
        <f t="shared" si="0"/>
        <v>2.1035873927379063</v>
      </c>
      <c r="Q47" s="184">
        <f t="shared" si="1"/>
        <v>1.502279274989422</v>
      </c>
    </row>
    <row r="48" spans="1:19" s="2" customFormat="1" ht="15" thickBot="1">
      <c r="A48" s="148" t="s">
        <v>187</v>
      </c>
      <c r="B48" s="149">
        <v>63.768000000000001</v>
      </c>
      <c r="C48" s="150">
        <v>59.371000000000002</v>
      </c>
      <c r="D48" s="150">
        <v>100.04599999999982</v>
      </c>
      <c r="E48" s="151">
        <v>151.982</v>
      </c>
      <c r="F48" s="151">
        <v>100.73699999999977</v>
      </c>
      <c r="G48" s="150">
        <f>G49-G43-G44-G45-G46-G47</f>
        <v>58.764000000000493</v>
      </c>
      <c r="H48" s="1196">
        <f>H49-H43-H44-H45-H46-H47</f>
        <v>-11.528000000000304</v>
      </c>
      <c r="I48" s="1202">
        <f>I49-I43-I44-I45-I46-I47</f>
        <v>89.007999999999925</v>
      </c>
      <c r="J48" s="152">
        <v>7.3223244315174112</v>
      </c>
      <c r="K48" s="153">
        <v>5.9608659726328881</v>
      </c>
      <c r="L48" s="153">
        <v>4.8381980002282496</v>
      </c>
      <c r="M48" s="154">
        <v>5.6</v>
      </c>
      <c r="N48" s="155">
        <v>2.4448621538678048</v>
      </c>
      <c r="O48" s="153">
        <v>1.2439186867856289</v>
      </c>
      <c r="P48" s="142">
        <f t="shared" si="0"/>
        <v>-0.18515243837313686</v>
      </c>
      <c r="Q48" s="184">
        <f t="shared" si="1"/>
        <v>1.1461143904777518</v>
      </c>
    </row>
    <row r="49" spans="1:17" s="2" customFormat="1" ht="15" thickBot="1">
      <c r="A49" s="156" t="s">
        <v>207</v>
      </c>
      <c r="B49" s="157">
        <v>870.87099999999998</v>
      </c>
      <c r="C49" s="158">
        <v>996.01299999999992</v>
      </c>
      <c r="D49" s="158">
        <v>2067.8359999999998</v>
      </c>
      <c r="E49" s="159">
        <v>2706.5039999999999</v>
      </c>
      <c r="F49" s="159">
        <v>4120.3549999999996</v>
      </c>
      <c r="G49" s="158">
        <v>4724.1030000000001</v>
      </c>
      <c r="H49" s="1197">
        <v>6226.2209999999995</v>
      </c>
      <c r="I49" s="1201">
        <v>7766.0659999999998</v>
      </c>
      <c r="J49" s="160">
        <v>100</v>
      </c>
      <c r="K49" s="161">
        <v>100</v>
      </c>
      <c r="L49" s="162">
        <v>100</v>
      </c>
      <c r="M49" s="163">
        <v>100</v>
      </c>
      <c r="N49" s="164">
        <v>100</v>
      </c>
      <c r="O49" s="162">
        <f>SUM(O43:O48)</f>
        <v>100.00000000000001</v>
      </c>
      <c r="P49" s="163">
        <f>SUM(P43:P48)</f>
        <v>100</v>
      </c>
      <c r="Q49" s="185">
        <f t="shared" si="1"/>
        <v>100</v>
      </c>
    </row>
    <row r="50" spans="1:17" s="2" customFormat="1" ht="28.5">
      <c r="A50" s="134" t="s">
        <v>208</v>
      </c>
      <c r="B50" s="135">
        <v>0</v>
      </c>
      <c r="C50" s="136">
        <v>21.518000000000001</v>
      </c>
      <c r="D50" s="136">
        <v>36.582000000000001</v>
      </c>
      <c r="E50" s="144">
        <v>7.53</v>
      </c>
      <c r="F50" s="139">
        <v>11.837</v>
      </c>
      <c r="G50" s="182">
        <v>19.242999999999999</v>
      </c>
      <c r="H50" s="1194">
        <v>36.463999999999999</v>
      </c>
      <c r="I50" s="1199">
        <v>74.590999999999994</v>
      </c>
      <c r="J50" s="140">
        <v>0</v>
      </c>
      <c r="K50" s="141">
        <v>2.1604135688992012</v>
      </c>
      <c r="L50" s="141">
        <v>1.7690958083716506</v>
      </c>
      <c r="M50" s="165">
        <v>0.3</v>
      </c>
      <c r="N50" s="166">
        <v>0.28728107165523359</v>
      </c>
      <c r="O50" s="141">
        <v>0.40733658855448324</v>
      </c>
      <c r="P50" s="165">
        <f>H50/$H$55*100</f>
        <v>0.58565219577011485</v>
      </c>
      <c r="Q50" s="186">
        <f>I50/$I$55*100</f>
        <v>0.96047342373860833</v>
      </c>
    </row>
    <row r="51" spans="1:17" s="2" customFormat="1">
      <c r="A51" s="134" t="s">
        <v>209</v>
      </c>
      <c r="B51" s="135">
        <v>248.19800000000001</v>
      </c>
      <c r="C51" s="136">
        <v>353.30200000000002</v>
      </c>
      <c r="D51" s="136">
        <v>234.75700000000001</v>
      </c>
      <c r="E51" s="144">
        <v>257.08199999999999</v>
      </c>
      <c r="F51" s="144">
        <v>869.03700000000003</v>
      </c>
      <c r="G51" s="136">
        <v>659.04700000000003</v>
      </c>
      <c r="H51" s="1195">
        <v>499.53500000000003</v>
      </c>
      <c r="I51" s="1200">
        <v>1397.375</v>
      </c>
      <c r="J51" s="145">
        <v>28.499973015521245</v>
      </c>
      <c r="K51" s="146">
        <v>35.471625370351596</v>
      </c>
      <c r="L51" s="146">
        <v>11.352786197744891</v>
      </c>
      <c r="M51" s="142">
        <v>9.5</v>
      </c>
      <c r="N51" s="143">
        <v>21.091313733889439</v>
      </c>
      <c r="O51" s="146">
        <v>13.950733080967964</v>
      </c>
      <c r="P51" s="142">
        <f>H51/$H$55*100</f>
        <v>8.023084949923879</v>
      </c>
      <c r="Q51" s="184">
        <f t="shared" ref="Q51:Q55" si="2">I51/$I$55*100</f>
        <v>17.993344377964341</v>
      </c>
    </row>
    <row r="52" spans="1:17" s="2" customFormat="1">
      <c r="A52" s="147" t="s">
        <v>210</v>
      </c>
      <c r="B52" s="135">
        <v>204.98500000000001</v>
      </c>
      <c r="C52" s="136">
        <v>204.11099999999999</v>
      </c>
      <c r="D52" s="136">
        <v>294.21600000000001</v>
      </c>
      <c r="E52" s="144">
        <v>704.25400000000002</v>
      </c>
      <c r="F52" s="144">
        <v>783.93600000000004</v>
      </c>
      <c r="G52" s="136">
        <v>611.57299999999998</v>
      </c>
      <c r="H52" s="1195">
        <v>809.63599999999997</v>
      </c>
      <c r="I52" s="1200">
        <v>1109.373</v>
      </c>
      <c r="J52" s="145">
        <v>23.537929268513938</v>
      </c>
      <c r="K52" s="146">
        <v>20.492804812788588</v>
      </c>
      <c r="L52" s="146">
        <v>22.865207879154827</v>
      </c>
      <c r="M52" s="142">
        <v>26</v>
      </c>
      <c r="N52" s="143">
        <v>19.025933445055102</v>
      </c>
      <c r="O52" s="146">
        <v>12.945801562751699</v>
      </c>
      <c r="P52" s="142">
        <f>H52/$H$55*100</f>
        <v>13.003650207726325</v>
      </c>
      <c r="Q52" s="184">
        <f t="shared" si="2"/>
        <v>14.284877311112218</v>
      </c>
    </row>
    <row r="53" spans="1:17" s="2" customFormat="1">
      <c r="A53" s="147" t="s">
        <v>192</v>
      </c>
      <c r="B53" s="135">
        <v>386.02100000000002</v>
      </c>
      <c r="C53" s="136">
        <v>369.589</v>
      </c>
      <c r="D53" s="136">
        <v>1090.191</v>
      </c>
      <c r="E53" s="144">
        <v>1000.073</v>
      </c>
      <c r="F53" s="144">
        <v>1421.355</v>
      </c>
      <c r="G53" s="136">
        <v>1642.2760000000001</v>
      </c>
      <c r="H53" s="1195">
        <v>2342.9380000000001</v>
      </c>
      <c r="I53" s="1200">
        <v>3134.2620000000002</v>
      </c>
      <c r="J53" s="145">
        <v>44.325853082718339</v>
      </c>
      <c r="K53" s="146">
        <v>37.106844990979035</v>
      </c>
      <c r="L53" s="146">
        <v>47.22004066086479</v>
      </c>
      <c r="M53" s="142">
        <v>36.9</v>
      </c>
      <c r="N53" s="143">
        <v>34.495935423040009</v>
      </c>
      <c r="O53" s="146">
        <v>34.763763618193764</v>
      </c>
      <c r="P53" s="142">
        <f>H53/$H$55*100</f>
        <v>37.630177277677745</v>
      </c>
      <c r="Q53" s="184">
        <f t="shared" si="2"/>
        <v>40.358426003590495</v>
      </c>
    </row>
    <row r="54" spans="1:17" s="2" customFormat="1" ht="15" thickBot="1">
      <c r="A54" s="167" t="s">
        <v>211</v>
      </c>
      <c r="B54" s="149">
        <v>31.667999999999999</v>
      </c>
      <c r="C54" s="168">
        <v>47.493000000000002</v>
      </c>
      <c r="D54" s="168">
        <v>412.089</v>
      </c>
      <c r="E54" s="169">
        <v>737.56500000000005</v>
      </c>
      <c r="F54" s="169">
        <v>1034.1899999999994</v>
      </c>
      <c r="G54" s="183">
        <v>1791.9639999999997</v>
      </c>
      <c r="H54" s="1198">
        <v>2537.6479999999992</v>
      </c>
      <c r="I54" s="1202">
        <v>2050.4650000000001</v>
      </c>
      <c r="J54" s="170">
        <v>3.6363594608156662</v>
      </c>
      <c r="K54" s="171">
        <v>4.7683112569815851</v>
      </c>
      <c r="L54" s="153">
        <v>16.792869453863826</v>
      </c>
      <c r="M54" s="172">
        <v>27.3</v>
      </c>
      <c r="N54" s="173">
        <v>25.099536326360216</v>
      </c>
      <c r="O54" s="171">
        <v>37.932365149532082</v>
      </c>
      <c r="P54" s="172">
        <f>H54/$H$55*100</f>
        <v>40.75743536890193</v>
      </c>
      <c r="Q54" s="187">
        <f t="shared" si="2"/>
        <v>26.402878883594351</v>
      </c>
    </row>
    <row r="55" spans="1:17" s="2" customFormat="1" ht="15" thickBot="1">
      <c r="A55" s="156" t="s">
        <v>212</v>
      </c>
      <c r="B55" s="157">
        <v>870.87099999999998</v>
      </c>
      <c r="C55" s="174">
        <v>996.01300000000003</v>
      </c>
      <c r="D55" s="174">
        <v>2067.8359999999998</v>
      </c>
      <c r="E55" s="175">
        <v>2706.5039999999999</v>
      </c>
      <c r="F55" s="175">
        <v>4120.3549999999996</v>
      </c>
      <c r="G55" s="158">
        <v>4724.1030000000001</v>
      </c>
      <c r="H55" s="1197">
        <v>6226.2209999999995</v>
      </c>
      <c r="I55" s="1201">
        <v>7766.0659999999998</v>
      </c>
      <c r="J55" s="176">
        <v>100.00011482756919</v>
      </c>
      <c r="K55" s="162">
        <v>100.00011482756919</v>
      </c>
      <c r="L55" s="164">
        <v>100.00011482756919</v>
      </c>
      <c r="M55" s="164">
        <v>100.00011482756919</v>
      </c>
      <c r="N55" s="164">
        <v>100</v>
      </c>
      <c r="O55" s="162">
        <f>SUM(O50:O54)</f>
        <v>100</v>
      </c>
      <c r="P55" s="163">
        <f>SUM(P50:P54)</f>
        <v>100</v>
      </c>
      <c r="Q55" s="185">
        <f t="shared" si="2"/>
        <v>100</v>
      </c>
    </row>
    <row r="56" spans="1:17">
      <c r="E56" s="177"/>
      <c r="J56" s="178"/>
      <c r="K56" s="179"/>
      <c r="L56" s="178"/>
      <c r="M56" s="178"/>
    </row>
    <row r="57" spans="1:17">
      <c r="D57" s="177"/>
      <c r="E57" s="177"/>
      <c r="I57" s="180"/>
      <c r="J57" s="181"/>
      <c r="K57" s="178"/>
      <c r="L57" s="178"/>
      <c r="M57" s="178"/>
    </row>
    <row r="58" spans="1:17">
      <c r="D58" s="93"/>
      <c r="F58" s="93"/>
      <c r="G58" s="93"/>
      <c r="J58" s="178"/>
      <c r="K58" s="178"/>
      <c r="L58" s="178"/>
      <c r="M58" s="178"/>
    </row>
    <row r="59" spans="1:17">
      <c r="J59" s="178"/>
      <c r="K59" s="178"/>
      <c r="L59" s="178"/>
      <c r="M59" s="178"/>
    </row>
    <row r="60" spans="1:17">
      <c r="J60" s="178"/>
      <c r="K60" s="178"/>
      <c r="L60" s="178"/>
      <c r="M60" s="178"/>
    </row>
    <row r="61" spans="1:17">
      <c r="D61" s="93"/>
      <c r="J61" s="178"/>
      <c r="K61" s="178"/>
      <c r="L61" s="178"/>
      <c r="M61" s="178"/>
    </row>
  </sheetData>
  <mergeCells count="12">
    <mergeCell ref="J5:Q5"/>
    <mergeCell ref="B5:I5"/>
    <mergeCell ref="A39:M39"/>
    <mergeCell ref="A41:A42"/>
    <mergeCell ref="A3:M3"/>
    <mergeCell ref="A5:A6"/>
    <mergeCell ref="A22:M22"/>
    <mergeCell ref="A24:A25"/>
    <mergeCell ref="B24:I24"/>
    <mergeCell ref="J24:Q24"/>
    <mergeCell ref="J41:Q41"/>
    <mergeCell ref="B41:I4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heetViews>
  <sheetFormatPr defaultRowHeight="14.25"/>
  <cols>
    <col min="1" max="1" width="32.140625" style="133" customWidth="1"/>
    <col min="2" max="3" width="9.140625" style="133"/>
    <col min="4" max="4" width="4.7109375" style="133" customWidth="1"/>
    <col min="5" max="10" width="13.7109375" style="133" customWidth="1"/>
    <col min="11" max="11" width="12.7109375" style="133" customWidth="1"/>
    <col min="12" max="13" width="9.140625" style="133"/>
    <col min="14" max="14" width="10.42578125" style="133" bestFit="1" customWidth="1"/>
    <col min="15" max="16384" width="9.140625" style="133"/>
  </cols>
  <sheetData>
    <row r="1" spans="1:15" s="2" customFormat="1">
      <c r="H1" s="3"/>
      <c r="I1" s="188" t="s">
        <v>177</v>
      </c>
    </row>
    <row r="2" spans="1:15" s="2" customFormat="1"/>
    <row r="3" spans="1:15" s="2" customFormat="1" ht="14.25" customHeight="1">
      <c r="A3" s="1419" t="s">
        <v>215</v>
      </c>
      <c r="B3" s="1419"/>
      <c r="C3" s="1419"/>
      <c r="D3" s="1419"/>
      <c r="E3" s="1419"/>
      <c r="F3" s="1419"/>
      <c r="G3" s="1419"/>
      <c r="H3" s="1419"/>
    </row>
    <row r="4" spans="1:15" s="2" customFormat="1">
      <c r="A4" s="189"/>
      <c r="B4" s="189"/>
      <c r="C4" s="189"/>
      <c r="D4" s="189"/>
      <c r="E4" s="189"/>
      <c r="F4" s="189"/>
    </row>
    <row r="5" spans="1:15" s="2" customFormat="1">
      <c r="A5" s="189"/>
      <c r="B5" s="189"/>
      <c r="C5" s="189"/>
      <c r="D5" s="189"/>
      <c r="H5" s="190"/>
      <c r="I5" s="191" t="s">
        <v>216</v>
      </c>
    </row>
    <row r="6" spans="1:15" s="2" customFormat="1" ht="15" thickBot="1">
      <c r="B6" s="78"/>
      <c r="C6" s="78"/>
      <c r="D6" s="78"/>
      <c r="F6" s="78"/>
      <c r="G6" s="78"/>
      <c r="H6" s="78"/>
    </row>
    <row r="7" spans="1:15" s="2" customFormat="1" ht="15" thickBot="1">
      <c r="A7" s="1420" t="s">
        <v>217</v>
      </c>
      <c r="B7" s="1421"/>
      <c r="C7" s="1421"/>
      <c r="D7" s="1422"/>
      <c r="E7" s="192">
        <v>2016</v>
      </c>
      <c r="F7" s="193">
        <v>2017</v>
      </c>
      <c r="G7" s="193">
        <v>2018</v>
      </c>
      <c r="H7" s="194">
        <v>2019</v>
      </c>
      <c r="I7" s="194">
        <v>2020</v>
      </c>
      <c r="J7" s="195">
        <v>2021</v>
      </c>
      <c r="K7" s="292">
        <v>2022</v>
      </c>
    </row>
    <row r="8" spans="1:15" s="2" customFormat="1">
      <c r="A8" s="1423" t="s">
        <v>218</v>
      </c>
      <c r="B8" s="1424"/>
      <c r="C8" s="1424"/>
      <c r="D8" s="1425"/>
      <c r="E8" s="196">
        <v>254.471</v>
      </c>
      <c r="F8" s="197">
        <v>216.768</v>
      </c>
      <c r="G8" s="197">
        <v>225.12700000000001</v>
      </c>
      <c r="H8" s="198">
        <v>225.59899999999999</v>
      </c>
      <c r="I8" s="198">
        <v>221.304</v>
      </c>
      <c r="J8" s="199">
        <v>201.66</v>
      </c>
      <c r="K8" s="1210">
        <v>199.899</v>
      </c>
    </row>
    <row r="9" spans="1:15" s="2" customFormat="1">
      <c r="A9" s="1404" t="s">
        <v>219</v>
      </c>
      <c r="B9" s="1405"/>
      <c r="C9" s="1405"/>
      <c r="D9" s="1406"/>
      <c r="E9" s="200">
        <v>-49.844999999999999</v>
      </c>
      <c r="F9" s="201">
        <v>-45.591000000000001</v>
      </c>
      <c r="G9" s="201">
        <v>-43.082000000000001</v>
      </c>
      <c r="H9" s="202">
        <v>-41.762</v>
      </c>
      <c r="I9" s="202">
        <v>-40.762</v>
      </c>
      <c r="J9" s="203">
        <v>-36.46</v>
      </c>
      <c r="K9" s="1211">
        <v>-33.497</v>
      </c>
      <c r="L9" s="204"/>
    </row>
    <row r="10" spans="1:15" s="2" customFormat="1">
      <c r="A10" s="1404" t="s">
        <v>220</v>
      </c>
      <c r="B10" s="1405"/>
      <c r="C10" s="1405"/>
      <c r="D10" s="1406"/>
      <c r="E10" s="200">
        <v>7.4349999999999996</v>
      </c>
      <c r="F10" s="201">
        <v>7.9029999999999996</v>
      </c>
      <c r="G10" s="201">
        <v>8.3149999999999995</v>
      </c>
      <c r="H10" s="202">
        <v>7.6310000000000002</v>
      </c>
      <c r="I10" s="202">
        <v>6.4180000000000001</v>
      </c>
      <c r="J10" s="203">
        <v>8.0909999999999993</v>
      </c>
      <c r="K10" s="1211">
        <v>9.3079999999999998</v>
      </c>
      <c r="L10" s="93"/>
    </row>
    <row r="11" spans="1:15" s="2" customFormat="1">
      <c r="A11" s="1404" t="s">
        <v>221</v>
      </c>
      <c r="B11" s="1405"/>
      <c r="C11" s="1405"/>
      <c r="D11" s="1406"/>
      <c r="E11" s="200">
        <v>-5.0000000000000001E-3</v>
      </c>
      <c r="F11" s="201">
        <v>2E-3</v>
      </c>
      <c r="G11" s="201">
        <v>-0.28899999999999998</v>
      </c>
      <c r="H11" s="202">
        <v>-0.19900000000000001</v>
      </c>
      <c r="I11" s="202">
        <v>-0.03</v>
      </c>
      <c r="J11" s="203">
        <v>1.4E-2</v>
      </c>
      <c r="K11" s="1211">
        <v>-4.5999999999999999E-2</v>
      </c>
      <c r="L11" s="93"/>
    </row>
    <row r="12" spans="1:15" s="2" customFormat="1">
      <c r="A12" s="1404" t="s">
        <v>222</v>
      </c>
      <c r="B12" s="1405"/>
      <c r="C12" s="1405"/>
      <c r="D12" s="1406"/>
      <c r="E12" s="200">
        <v>20.300999999999998</v>
      </c>
      <c r="F12" s="201">
        <v>20.914999999999999</v>
      </c>
      <c r="G12" s="201">
        <v>20.036999999999999</v>
      </c>
      <c r="H12" s="202">
        <v>20.805</v>
      </c>
      <c r="I12" s="202">
        <v>26.28</v>
      </c>
      <c r="J12" s="203">
        <v>36.238999999999997</v>
      </c>
      <c r="K12" s="1211">
        <v>39.503999999999998</v>
      </c>
    </row>
    <row r="13" spans="1:15" s="2" customFormat="1" ht="27.75" customHeight="1">
      <c r="A13" s="1407" t="s">
        <v>223</v>
      </c>
      <c r="B13" s="1408"/>
      <c r="C13" s="1408"/>
      <c r="D13" s="1409"/>
      <c r="E13" s="205">
        <v>0.53500000000000003</v>
      </c>
      <c r="F13" s="206">
        <v>-15.042</v>
      </c>
      <c r="G13" s="206">
        <v>-11.744999999999999</v>
      </c>
      <c r="H13" s="207">
        <v>-16.300999999999998</v>
      </c>
      <c r="I13" s="207">
        <v>-23.145</v>
      </c>
      <c r="J13" s="208">
        <v>-25.873999999999999</v>
      </c>
      <c r="K13" s="1212">
        <v>-24.106999999999999</v>
      </c>
    </row>
    <row r="14" spans="1:15" s="2" customFormat="1" ht="32.25" customHeight="1">
      <c r="A14" s="1407" t="s">
        <v>224</v>
      </c>
      <c r="B14" s="1408"/>
      <c r="C14" s="1408"/>
      <c r="D14" s="1409"/>
      <c r="E14" s="205">
        <v>-4.5869999999999997</v>
      </c>
      <c r="F14" s="201">
        <v>2.9340000000000002</v>
      </c>
      <c r="G14" s="201">
        <v>0</v>
      </c>
      <c r="H14" s="202">
        <v>0.182</v>
      </c>
      <c r="I14" s="202">
        <v>4.1000000000000002E-2</v>
      </c>
      <c r="J14" s="203">
        <v>0</v>
      </c>
      <c r="K14" s="1211">
        <v>0</v>
      </c>
    </row>
    <row r="15" spans="1:15" s="2" customFormat="1">
      <c r="A15" s="1404" t="s">
        <v>225</v>
      </c>
      <c r="B15" s="1405"/>
      <c r="C15" s="1405"/>
      <c r="D15" s="1406"/>
      <c r="E15" s="200">
        <v>-109.922</v>
      </c>
      <c r="F15" s="201">
        <v>-105.137</v>
      </c>
      <c r="G15" s="201">
        <v>-106.67700000000001</v>
      </c>
      <c r="H15" s="202">
        <v>-110.833</v>
      </c>
      <c r="I15" s="202">
        <v>-108.31100000000001</v>
      </c>
      <c r="J15" s="203">
        <v>-103.834</v>
      </c>
      <c r="K15" s="1211">
        <v>-101.55200000000001</v>
      </c>
      <c r="L15" s="93"/>
    </row>
    <row r="16" spans="1:15" s="2" customFormat="1">
      <c r="A16" s="1404" t="s">
        <v>226</v>
      </c>
      <c r="B16" s="1405"/>
      <c r="C16" s="1405"/>
      <c r="D16" s="1406"/>
      <c r="E16" s="200">
        <v>-10.446</v>
      </c>
      <c r="F16" s="206">
        <v>-7.7869999999999999</v>
      </c>
      <c r="G16" s="206">
        <v>-9.51</v>
      </c>
      <c r="H16" s="207">
        <v>-12.362</v>
      </c>
      <c r="I16" s="207">
        <v>-13.08</v>
      </c>
      <c r="J16" s="208">
        <v>-13.343</v>
      </c>
      <c r="K16" s="1212">
        <v>-11.083</v>
      </c>
      <c r="L16" s="78"/>
      <c r="M16" s="78"/>
      <c r="N16" s="78"/>
      <c r="O16" s="78"/>
    </row>
    <row r="17" spans="1:15" s="2" customFormat="1">
      <c r="A17" s="1410" t="s">
        <v>227</v>
      </c>
      <c r="B17" s="1411"/>
      <c r="C17" s="1411"/>
      <c r="D17" s="1412"/>
      <c r="E17" s="200">
        <v>-67.221000000000004</v>
      </c>
      <c r="F17" s="201">
        <v>-56.997</v>
      </c>
      <c r="G17" s="201">
        <v>-61.171999999999997</v>
      </c>
      <c r="H17" s="202">
        <v>-57.139000000000003</v>
      </c>
      <c r="I17" s="202">
        <v>-52.347000000000001</v>
      </c>
      <c r="J17" s="203">
        <v>-53.841000000000001</v>
      </c>
      <c r="K17" s="1211">
        <v>-56.531999999999996</v>
      </c>
      <c r="L17" s="209"/>
      <c r="M17" s="209"/>
      <c r="N17" s="210"/>
      <c r="O17" s="210"/>
    </row>
    <row r="18" spans="1:15" s="2" customFormat="1" ht="15" thickBot="1">
      <c r="A18" s="1413" t="s">
        <v>228</v>
      </c>
      <c r="B18" s="1414"/>
      <c r="C18" s="1414"/>
      <c r="D18" s="1415"/>
      <c r="E18" s="211">
        <v>-5.2380000000000004</v>
      </c>
      <c r="F18" s="212">
        <v>-2.9409999999999998</v>
      </c>
      <c r="G18" s="212">
        <v>-3.4849999999999999</v>
      </c>
      <c r="H18" s="213">
        <v>-3.0139999999999998</v>
      </c>
      <c r="I18" s="213">
        <v>-3.0510000000000002</v>
      </c>
      <c r="J18" s="214">
        <v>-1.927</v>
      </c>
      <c r="K18" s="1213">
        <v>-2.8359999999999999</v>
      </c>
      <c r="L18" s="215"/>
      <c r="M18" s="209"/>
      <c r="N18" s="210"/>
      <c r="O18" s="210"/>
    </row>
    <row r="19" spans="1:15" s="2" customFormat="1" ht="15" thickBot="1">
      <c r="A19" s="1416" t="s">
        <v>229</v>
      </c>
      <c r="B19" s="1417"/>
      <c r="C19" s="1417"/>
      <c r="D19" s="1418"/>
      <c r="E19" s="216">
        <v>35.478000000000002</v>
      </c>
      <c r="F19" s="217">
        <v>15.026999999999999</v>
      </c>
      <c r="G19" s="217">
        <f>G8+G9+G10+G11+G12+G13+G14+G15+G16+G17+G18</f>
        <v>17.51900000000002</v>
      </c>
      <c r="H19" s="218">
        <v>12.606999999999999</v>
      </c>
      <c r="I19" s="218">
        <v>13.316999999999988</v>
      </c>
      <c r="J19" s="219">
        <f>SUM(J8:J18)</f>
        <v>10.725000000000009</v>
      </c>
      <c r="K19" s="1214">
        <v>19.057999999999979</v>
      </c>
      <c r="L19" s="209"/>
      <c r="M19" s="215"/>
      <c r="N19" s="220"/>
      <c r="O19" s="220"/>
    </row>
    <row r="20" spans="1:15" s="2" customFormat="1">
      <c r="A20" s="148"/>
      <c r="B20" s="221"/>
      <c r="C20" s="221"/>
      <c r="D20" s="221"/>
      <c r="E20" s="20"/>
      <c r="F20" s="20"/>
      <c r="G20" s="78"/>
      <c r="H20" s="221"/>
      <c r="I20" s="215"/>
      <c r="J20" s="215"/>
      <c r="K20" s="215"/>
      <c r="L20" s="215"/>
      <c r="M20" s="220"/>
      <c r="N20" s="220"/>
    </row>
    <row r="21" spans="1:15">
      <c r="A21" s="222"/>
      <c r="B21" s="223"/>
      <c r="C21" s="223"/>
      <c r="D21" s="223"/>
      <c r="E21" s="223"/>
      <c r="F21" s="223"/>
      <c r="G21" s="223"/>
      <c r="H21" s="223"/>
      <c r="I21" s="223"/>
      <c r="J21" s="224"/>
      <c r="K21" s="224"/>
      <c r="L21" s="224"/>
      <c r="M21" s="224"/>
      <c r="N21" s="225"/>
      <c r="O21" s="225"/>
    </row>
    <row r="22" spans="1:15">
      <c r="A22" s="1382" t="s">
        <v>230</v>
      </c>
      <c r="B22" s="1382"/>
      <c r="C22" s="1382"/>
      <c r="D22" s="1382"/>
      <c r="E22" s="1382"/>
      <c r="F22" s="1382"/>
      <c r="G22" s="1382"/>
      <c r="H22" s="1382"/>
      <c r="I22" s="223"/>
      <c r="J22" s="224"/>
      <c r="K22" s="224"/>
      <c r="L22" s="224"/>
      <c r="M22" s="226"/>
      <c r="N22" s="227"/>
      <c r="O22" s="227"/>
    </row>
    <row r="23" spans="1:15">
      <c r="A23" s="228"/>
      <c r="B23" s="228"/>
      <c r="C23" s="228"/>
      <c r="D23" s="228"/>
      <c r="E23" s="228"/>
      <c r="F23" s="228"/>
      <c r="G23" s="229"/>
      <c r="H23" s="230"/>
      <c r="I23" s="223"/>
      <c r="J23" s="224"/>
      <c r="K23" s="224"/>
      <c r="L23" s="224"/>
      <c r="M23" s="226"/>
      <c r="N23" s="227"/>
      <c r="O23" s="227"/>
    </row>
    <row r="24" spans="1:15">
      <c r="A24" s="228"/>
      <c r="B24" s="228"/>
      <c r="C24" s="228"/>
      <c r="D24" s="228"/>
      <c r="E24" s="128"/>
      <c r="F24" s="128"/>
      <c r="G24" s="128"/>
      <c r="H24" s="231"/>
      <c r="I24" s="232" t="s">
        <v>216</v>
      </c>
      <c r="J24" s="224"/>
      <c r="K24" s="224"/>
      <c r="L24" s="224"/>
      <c r="M24" s="226"/>
      <c r="N24" s="227"/>
      <c r="O24" s="227"/>
    </row>
    <row r="25" spans="1:15" ht="15" thickBot="1">
      <c r="A25" s="223"/>
      <c r="B25" s="223"/>
      <c r="C25" s="223"/>
      <c r="D25" s="223"/>
      <c r="E25" s="223"/>
      <c r="F25" s="223"/>
      <c r="G25" s="223"/>
      <c r="H25" s="230"/>
      <c r="I25" s="230"/>
      <c r="J25" s="226"/>
      <c r="K25" s="226"/>
      <c r="L25" s="226"/>
      <c r="M25" s="233"/>
      <c r="N25" s="234"/>
      <c r="O25" s="225"/>
    </row>
    <row r="26" spans="1:15" ht="15" thickBot="1">
      <c r="A26" s="1383" t="s">
        <v>217</v>
      </c>
      <c r="B26" s="1384"/>
      <c r="C26" s="1384"/>
      <c r="D26" s="1385"/>
      <c r="E26" s="192">
        <v>2016</v>
      </c>
      <c r="F26" s="193">
        <v>2017</v>
      </c>
      <c r="G26" s="193">
        <v>2018</v>
      </c>
      <c r="H26" s="194">
        <v>2019</v>
      </c>
      <c r="I26" s="193">
        <v>2020</v>
      </c>
      <c r="J26" s="292">
        <v>2021</v>
      </c>
      <c r="K26" s="292">
        <v>2022</v>
      </c>
      <c r="L26" s="233"/>
      <c r="M26" s="224"/>
      <c r="N26" s="225"/>
      <c r="O26" s="225"/>
    </row>
    <row r="27" spans="1:15">
      <c r="A27" s="1395" t="s">
        <v>218</v>
      </c>
      <c r="B27" s="1396"/>
      <c r="C27" s="1396"/>
      <c r="D27" s="1397"/>
      <c r="E27" s="235">
        <v>156.041</v>
      </c>
      <c r="F27" s="236">
        <v>176.53899999999999</v>
      </c>
      <c r="G27" s="236">
        <v>188.56</v>
      </c>
      <c r="H27" s="237">
        <v>216.233</v>
      </c>
      <c r="I27" s="236">
        <v>212.78399999999999</v>
      </c>
      <c r="J27" s="293">
        <v>241.673</v>
      </c>
      <c r="K27" s="293">
        <v>278.93801999999999</v>
      </c>
      <c r="L27" s="224"/>
      <c r="M27" s="224"/>
      <c r="N27" s="225"/>
      <c r="O27" s="234"/>
    </row>
    <row r="28" spans="1:15" ht="15" thickBot="1">
      <c r="A28" s="1392" t="s">
        <v>219</v>
      </c>
      <c r="B28" s="1393"/>
      <c r="C28" s="1393"/>
      <c r="D28" s="1394"/>
      <c r="E28" s="238">
        <v>39.408999999999999</v>
      </c>
      <c r="F28" s="239">
        <v>44.183999999999997</v>
      </c>
      <c r="G28" s="239">
        <v>52.402000000000001</v>
      </c>
      <c r="H28" s="240">
        <v>67.983000000000004</v>
      </c>
      <c r="I28" s="239">
        <v>77.486000000000004</v>
      </c>
      <c r="J28" s="294">
        <v>69.984999999999999</v>
      </c>
      <c r="K28" s="294">
        <v>99.89197999999999</v>
      </c>
      <c r="L28" s="224"/>
      <c r="M28" s="241"/>
      <c r="N28" s="242"/>
      <c r="O28" s="242"/>
    </row>
    <row r="29" spans="1:15" ht="15" thickBot="1">
      <c r="A29" s="1376" t="s">
        <v>231</v>
      </c>
      <c r="B29" s="1377"/>
      <c r="C29" s="1377"/>
      <c r="D29" s="1378"/>
      <c r="E29" s="243">
        <v>116.63200000000001</v>
      </c>
      <c r="F29" s="244">
        <v>132.35499999999999</v>
      </c>
      <c r="G29" s="244">
        <v>136.15799999999999</v>
      </c>
      <c r="H29" s="245">
        <v>148.25</v>
      </c>
      <c r="I29" s="244">
        <v>135.298</v>
      </c>
      <c r="J29" s="295">
        <v>171.68799999999999</v>
      </c>
      <c r="K29" s="295">
        <v>179.04604</v>
      </c>
      <c r="L29" s="246"/>
      <c r="M29" s="224"/>
      <c r="N29" s="225"/>
      <c r="O29" s="225"/>
    </row>
    <row r="30" spans="1:15">
      <c r="A30" s="1395" t="s">
        <v>232</v>
      </c>
      <c r="B30" s="1396"/>
      <c r="C30" s="1396"/>
      <c r="D30" s="1397"/>
      <c r="E30" s="235">
        <v>201.001</v>
      </c>
      <c r="F30" s="236">
        <v>239.203</v>
      </c>
      <c r="G30" s="236">
        <v>295.87400000000002</v>
      </c>
      <c r="H30" s="237">
        <v>465.80099999999999</v>
      </c>
      <c r="I30" s="236">
        <v>383.84300000000002</v>
      </c>
      <c r="J30" s="293">
        <v>413.35300000000001</v>
      </c>
      <c r="K30" s="293">
        <v>430.113</v>
      </c>
      <c r="L30" s="224"/>
      <c r="M30" s="247"/>
      <c r="N30" s="225"/>
      <c r="O30" s="225"/>
    </row>
    <row r="31" spans="1:15">
      <c r="A31" s="1398" t="s">
        <v>233</v>
      </c>
      <c r="B31" s="1399"/>
      <c r="C31" s="1399"/>
      <c r="D31" s="1400"/>
      <c r="E31" s="248">
        <v>94.100999999999999</v>
      </c>
      <c r="F31" s="249">
        <v>59.837000000000003</v>
      </c>
      <c r="G31" s="249">
        <v>1323.3979999999999</v>
      </c>
      <c r="H31" s="250">
        <v>72.269000000000005</v>
      </c>
      <c r="I31" s="249">
        <v>134.678</v>
      </c>
      <c r="J31" s="296">
        <v>145.547</v>
      </c>
      <c r="K31" s="296">
        <v>127.34451</v>
      </c>
      <c r="L31" s="247"/>
      <c r="M31" s="226"/>
      <c r="N31" s="227"/>
      <c r="O31" s="227"/>
    </row>
    <row r="32" spans="1:15">
      <c r="A32" s="1398" t="s">
        <v>221</v>
      </c>
      <c r="B32" s="1399"/>
      <c r="C32" s="1399"/>
      <c r="D32" s="1400"/>
      <c r="E32" s="248">
        <v>1.6319999999999999</v>
      </c>
      <c r="F32" s="249">
        <v>-0.315</v>
      </c>
      <c r="G32" s="249">
        <v>-2.9089999999999998</v>
      </c>
      <c r="H32" s="250">
        <v>-0.72299999999999998</v>
      </c>
      <c r="I32" s="249">
        <v>-9.5890000000000004</v>
      </c>
      <c r="J32" s="296">
        <v>-14.648999999999999</v>
      </c>
      <c r="K32" s="296">
        <v>5.8959999999999999</v>
      </c>
      <c r="L32" s="226"/>
      <c r="M32" s="224"/>
      <c r="N32" s="225"/>
      <c r="O32" s="225"/>
    </row>
    <row r="33" spans="1:15">
      <c r="A33" s="1398" t="s">
        <v>234</v>
      </c>
      <c r="B33" s="1399"/>
      <c r="C33" s="1399"/>
      <c r="D33" s="1400"/>
      <c r="E33" s="248">
        <v>18.744</v>
      </c>
      <c r="F33" s="249">
        <v>1035.347</v>
      </c>
      <c r="G33" s="249">
        <v>44.015000000000001</v>
      </c>
      <c r="H33" s="250">
        <v>40.698999999999998</v>
      </c>
      <c r="I33" s="249">
        <v>58.661000000000001</v>
      </c>
      <c r="J33" s="296">
        <v>49.875</v>
      </c>
      <c r="K33" s="296">
        <v>82.953710000000001</v>
      </c>
      <c r="L33" s="224"/>
      <c r="M33" s="226"/>
      <c r="N33" s="227"/>
      <c r="O33" s="227"/>
    </row>
    <row r="34" spans="1:15" ht="15" thickBot="1">
      <c r="A34" s="1392" t="s">
        <v>235</v>
      </c>
      <c r="B34" s="1393"/>
      <c r="C34" s="1393"/>
      <c r="D34" s="1394"/>
      <c r="E34" s="238">
        <v>1.821</v>
      </c>
      <c r="F34" s="239">
        <v>3.0000000000000001E-3</v>
      </c>
      <c r="G34" s="239">
        <v>0.48099999999999998</v>
      </c>
      <c r="H34" s="240">
        <v>0.32900000000000001</v>
      </c>
      <c r="I34" s="239">
        <v>0</v>
      </c>
      <c r="J34" s="294">
        <v>79.361999999999995</v>
      </c>
      <c r="K34" s="294">
        <v>28.291</v>
      </c>
      <c r="L34" s="226"/>
      <c r="M34" s="251"/>
      <c r="N34" s="251"/>
      <c r="O34" s="251"/>
    </row>
    <row r="35" spans="1:15" ht="15" thickBot="1">
      <c r="A35" s="1376" t="s">
        <v>236</v>
      </c>
      <c r="B35" s="1377"/>
      <c r="C35" s="1377"/>
      <c r="D35" s="1378"/>
      <c r="E35" s="243">
        <v>433.93099999999998</v>
      </c>
      <c r="F35" s="244">
        <v>1466.43</v>
      </c>
      <c r="G35" s="244">
        <v>1797.0170000000001</v>
      </c>
      <c r="H35" s="245">
        <v>726.625</v>
      </c>
      <c r="I35" s="244">
        <v>702.89099999999996</v>
      </c>
      <c r="J35" s="295">
        <v>845.17600000000004</v>
      </c>
      <c r="K35" s="295">
        <v>853.64426000000003</v>
      </c>
      <c r="L35" s="252"/>
      <c r="M35" s="223"/>
      <c r="N35" s="223"/>
      <c r="O35" s="223"/>
    </row>
    <row r="36" spans="1:15">
      <c r="A36" s="1401" t="s">
        <v>237</v>
      </c>
      <c r="B36" s="1402"/>
      <c r="C36" s="1402"/>
      <c r="D36" s="1403"/>
      <c r="E36" s="253">
        <v>3.0379999999999998</v>
      </c>
      <c r="F36" s="236">
        <v>-4.2999999999999997E-2</v>
      </c>
      <c r="G36" s="236">
        <v>3.504</v>
      </c>
      <c r="H36" s="237">
        <v>8.2349999999999994</v>
      </c>
      <c r="I36" s="236">
        <v>27.091000000000001</v>
      </c>
      <c r="J36" s="293">
        <v>24.797999999999998</v>
      </c>
      <c r="K36" s="293">
        <v>19.824000000000002</v>
      </c>
      <c r="L36" s="254"/>
      <c r="M36" s="223"/>
      <c r="N36" s="223"/>
      <c r="O36" s="223"/>
    </row>
    <row r="37" spans="1:15">
      <c r="A37" s="1398" t="s">
        <v>225</v>
      </c>
      <c r="B37" s="1399"/>
      <c r="C37" s="1399"/>
      <c r="D37" s="1400"/>
      <c r="E37" s="248">
        <v>31.407</v>
      </c>
      <c r="F37" s="249">
        <v>32.86</v>
      </c>
      <c r="G37" s="249">
        <v>42.436</v>
      </c>
      <c r="H37" s="250">
        <v>43.293999999999997</v>
      </c>
      <c r="I37" s="249">
        <v>41.12</v>
      </c>
      <c r="J37" s="296">
        <v>44.82</v>
      </c>
      <c r="K37" s="296">
        <v>55.975999999999999</v>
      </c>
      <c r="L37" s="223"/>
      <c r="M37" s="223"/>
      <c r="N37" s="223"/>
      <c r="O37" s="223"/>
    </row>
    <row r="38" spans="1:15">
      <c r="A38" s="1398" t="s">
        <v>238</v>
      </c>
      <c r="B38" s="1399"/>
      <c r="C38" s="1399"/>
      <c r="D38" s="1400"/>
      <c r="E38" s="248">
        <v>324.00400000000002</v>
      </c>
      <c r="F38" s="255">
        <v>1335.998</v>
      </c>
      <c r="G38" s="255">
        <v>396.88299999999998</v>
      </c>
      <c r="H38" s="256">
        <v>555.58600000000001</v>
      </c>
      <c r="I38" s="255">
        <v>470.91899999999998</v>
      </c>
      <c r="J38" s="297">
        <v>526.44100000000003</v>
      </c>
      <c r="K38" s="297">
        <v>550.64400000000001</v>
      </c>
      <c r="L38" s="223"/>
      <c r="M38" s="223"/>
      <c r="N38" s="223"/>
      <c r="O38" s="223"/>
    </row>
    <row r="39" spans="1:15">
      <c r="A39" s="1398" t="s">
        <v>239</v>
      </c>
      <c r="B39" s="1399"/>
      <c r="C39" s="1399"/>
      <c r="D39" s="1400"/>
      <c r="E39" s="248">
        <v>5.2789999999999999</v>
      </c>
      <c r="F39" s="249">
        <v>13.186999999999999</v>
      </c>
      <c r="G39" s="249">
        <v>1260.3689999999999</v>
      </c>
      <c r="H39" s="250">
        <v>11.353</v>
      </c>
      <c r="I39" s="249">
        <v>35.566000000000003</v>
      </c>
      <c r="J39" s="296">
        <v>12.526999999999999</v>
      </c>
      <c r="K39" s="296">
        <v>22.129000000000001</v>
      </c>
      <c r="L39" s="223"/>
      <c r="M39" s="223"/>
      <c r="N39" s="223"/>
      <c r="O39" s="223"/>
    </row>
    <row r="40" spans="1:15" ht="15" thickBot="1">
      <c r="A40" s="1392" t="s">
        <v>240</v>
      </c>
      <c r="B40" s="1393"/>
      <c r="C40" s="1393"/>
      <c r="D40" s="1394"/>
      <c r="E40" s="238">
        <v>0</v>
      </c>
      <c r="F40" s="239">
        <v>1.357</v>
      </c>
      <c r="G40" s="239">
        <v>0.96</v>
      </c>
      <c r="H40" s="240">
        <v>0.13100000000000001</v>
      </c>
      <c r="I40" s="239">
        <v>0</v>
      </c>
      <c r="J40" s="294">
        <v>0</v>
      </c>
      <c r="K40" s="294">
        <v>0</v>
      </c>
      <c r="L40" s="223"/>
      <c r="M40" s="230"/>
      <c r="N40" s="223"/>
      <c r="O40" s="223"/>
    </row>
    <row r="41" spans="1:15" ht="15" thickBot="1">
      <c r="A41" s="1376" t="s">
        <v>241</v>
      </c>
      <c r="B41" s="1377"/>
      <c r="C41" s="1377"/>
      <c r="D41" s="1378"/>
      <c r="E41" s="243">
        <v>70.203000000000003</v>
      </c>
      <c r="F41" s="244">
        <v>83.070999999999998</v>
      </c>
      <c r="G41" s="244">
        <v>92.864999999999995</v>
      </c>
      <c r="H41" s="245">
        <v>108.026</v>
      </c>
      <c r="I41" s="244">
        <v>128.19499999999999</v>
      </c>
      <c r="J41" s="295">
        <v>236.59</v>
      </c>
      <c r="K41" s="295">
        <v>205.07126</v>
      </c>
      <c r="L41" s="230"/>
      <c r="M41" s="230"/>
      <c r="N41" s="223"/>
      <c r="O41" s="223"/>
    </row>
    <row r="42" spans="1:15" ht="15" thickBot="1">
      <c r="A42" s="1379" t="s">
        <v>228</v>
      </c>
      <c r="B42" s="1380"/>
      <c r="C42" s="1380"/>
      <c r="D42" s="1381"/>
      <c r="E42" s="257">
        <v>11.797000000000001</v>
      </c>
      <c r="F42" s="258">
        <v>13.381</v>
      </c>
      <c r="G42" s="258">
        <v>17.178000000000001</v>
      </c>
      <c r="H42" s="259">
        <v>20.023</v>
      </c>
      <c r="I42" s="258">
        <v>19.367000000000001</v>
      </c>
      <c r="J42" s="298">
        <v>26.007999999999999</v>
      </c>
      <c r="K42" s="298">
        <v>24.658999999999999</v>
      </c>
      <c r="L42" s="230"/>
      <c r="M42" s="260"/>
      <c r="N42" s="261"/>
      <c r="O42" s="261"/>
    </row>
    <row r="43" spans="1:15" ht="15" thickBot="1">
      <c r="A43" s="1376" t="s">
        <v>229</v>
      </c>
      <c r="B43" s="1377"/>
      <c r="C43" s="1377"/>
      <c r="D43" s="1378"/>
      <c r="E43" s="243">
        <v>58.405999999999999</v>
      </c>
      <c r="F43" s="244">
        <v>69.69</v>
      </c>
      <c r="G43" s="244">
        <v>75.686999999999998</v>
      </c>
      <c r="H43" s="245">
        <v>88.003</v>
      </c>
      <c r="I43" s="244">
        <v>108.828</v>
      </c>
      <c r="J43" s="295">
        <v>210.58199999999999</v>
      </c>
      <c r="K43" s="295">
        <v>180.41226</v>
      </c>
      <c r="L43" s="260"/>
      <c r="M43" s="260"/>
      <c r="N43" s="261"/>
      <c r="O43" s="261"/>
    </row>
    <row r="44" spans="1:15">
      <c r="A44" s="262"/>
      <c r="B44" s="263"/>
      <c r="C44" s="263"/>
      <c r="D44" s="263"/>
      <c r="E44" s="263"/>
      <c r="F44" s="263"/>
      <c r="G44" s="263"/>
      <c r="H44" s="230"/>
      <c r="I44" s="264"/>
      <c r="J44" s="260"/>
      <c r="K44" s="260"/>
      <c r="L44" s="260"/>
      <c r="M44" s="260"/>
      <c r="N44" s="261"/>
      <c r="O44" s="261"/>
    </row>
    <row r="45" spans="1:15">
      <c r="A45" s="265"/>
      <c r="B45" s="265"/>
      <c r="C45" s="265"/>
      <c r="D45" s="265"/>
      <c r="E45" s="265"/>
      <c r="F45" s="265"/>
      <c r="G45" s="265"/>
      <c r="H45" s="265"/>
      <c r="I45" s="265"/>
      <c r="J45" s="260"/>
      <c r="K45" s="266"/>
      <c r="L45" s="260"/>
      <c r="M45" s="260"/>
      <c r="N45" s="261"/>
      <c r="O45" s="261"/>
    </row>
    <row r="46" spans="1:15">
      <c r="A46" s="1382" t="s">
        <v>242</v>
      </c>
      <c r="B46" s="1382"/>
      <c r="C46" s="1382"/>
      <c r="D46" s="1382"/>
      <c r="E46" s="1382"/>
      <c r="F46" s="1382"/>
      <c r="G46" s="1382"/>
      <c r="H46" s="1382"/>
      <c r="I46" s="265"/>
      <c r="J46" s="260"/>
      <c r="K46" s="260"/>
      <c r="L46" s="260"/>
      <c r="M46" s="260"/>
      <c r="N46" s="261"/>
      <c r="O46" s="261"/>
    </row>
    <row r="47" spans="1:15">
      <c r="A47" s="228"/>
      <c r="B47" s="228"/>
      <c r="C47" s="228"/>
      <c r="D47" s="228"/>
      <c r="E47" s="228"/>
      <c r="F47" s="228"/>
      <c r="G47" s="228"/>
      <c r="H47" s="265"/>
      <c r="I47" s="265"/>
      <c r="J47" s="260"/>
      <c r="K47" s="260"/>
      <c r="L47" s="260"/>
      <c r="M47" s="260"/>
      <c r="N47" s="261"/>
      <c r="O47" s="261"/>
    </row>
    <row r="48" spans="1:15">
      <c r="A48" s="228"/>
      <c r="B48" s="228"/>
      <c r="C48" s="228"/>
      <c r="D48" s="228"/>
      <c r="E48" s="128"/>
      <c r="F48" s="128"/>
      <c r="G48" s="128"/>
      <c r="H48" s="231"/>
      <c r="I48" s="232" t="s">
        <v>216</v>
      </c>
      <c r="J48" s="260"/>
      <c r="K48" s="260"/>
      <c r="L48" s="260"/>
      <c r="M48" s="260"/>
      <c r="N48" s="261"/>
      <c r="O48" s="261"/>
    </row>
    <row r="49" spans="1:15" ht="15" thickBot="1">
      <c r="A49" s="265"/>
      <c r="B49" s="265"/>
      <c r="C49" s="265"/>
      <c r="D49" s="265"/>
      <c r="E49" s="265"/>
      <c r="F49" s="265"/>
      <c r="G49" s="265"/>
      <c r="H49" s="265"/>
      <c r="I49" s="265"/>
      <c r="J49" s="260"/>
      <c r="K49" s="260"/>
      <c r="L49" s="260"/>
      <c r="M49" s="260"/>
      <c r="N49" s="261"/>
      <c r="O49" s="261"/>
    </row>
    <row r="50" spans="1:15" ht="15" thickBot="1">
      <c r="A50" s="1383" t="s">
        <v>217</v>
      </c>
      <c r="B50" s="1384"/>
      <c r="C50" s="1384"/>
      <c r="D50" s="1385"/>
      <c r="E50" s="267" t="s">
        <v>243</v>
      </c>
      <c r="F50" s="268" t="s">
        <v>244</v>
      </c>
      <c r="G50" s="268" t="s">
        <v>245</v>
      </c>
      <c r="H50" s="269" t="s">
        <v>246</v>
      </c>
      <c r="I50" s="268" t="s">
        <v>175</v>
      </c>
      <c r="J50" s="299" t="s">
        <v>176</v>
      </c>
      <c r="K50" s="299" t="s">
        <v>734</v>
      </c>
      <c r="L50" s="260"/>
      <c r="M50" s="260"/>
      <c r="N50" s="261"/>
      <c r="O50" s="261"/>
    </row>
    <row r="51" spans="1:15">
      <c r="A51" s="1386" t="s">
        <v>218</v>
      </c>
      <c r="B51" s="1387"/>
      <c r="C51" s="1387"/>
      <c r="D51" s="1388"/>
      <c r="E51" s="270">
        <v>66.378</v>
      </c>
      <c r="F51" s="271">
        <v>126.051</v>
      </c>
      <c r="G51" s="271">
        <v>188.601</v>
      </c>
      <c r="H51" s="272">
        <v>396.91300000000001</v>
      </c>
      <c r="I51" s="271">
        <v>471.28100000000001</v>
      </c>
      <c r="J51" s="300">
        <v>818.74</v>
      </c>
      <c r="K51" s="300">
        <v>1738.596</v>
      </c>
      <c r="L51" s="260"/>
      <c r="M51" s="260"/>
      <c r="N51" s="261"/>
      <c r="O51" s="261"/>
    </row>
    <row r="52" spans="1:15" ht="15" thickBot="1">
      <c r="A52" s="1389" t="s">
        <v>219</v>
      </c>
      <c r="B52" s="1390"/>
      <c r="C52" s="1390"/>
      <c r="D52" s="1391"/>
      <c r="E52" s="273">
        <v>23.344000000000001</v>
      </c>
      <c r="F52" s="274">
        <v>35.378</v>
      </c>
      <c r="G52" s="274">
        <v>78.192999999999998</v>
      </c>
      <c r="H52" s="275">
        <v>139.50800000000001</v>
      </c>
      <c r="I52" s="274">
        <v>169.018</v>
      </c>
      <c r="J52" s="301">
        <v>236.13207</v>
      </c>
      <c r="K52" s="301">
        <v>265.78707000000003</v>
      </c>
      <c r="L52" s="260"/>
      <c r="M52" s="260"/>
      <c r="N52" s="261"/>
      <c r="O52" s="261"/>
    </row>
    <row r="53" spans="1:15" ht="15" customHeight="1" thickBot="1">
      <c r="A53" s="1364" t="s">
        <v>231</v>
      </c>
      <c r="B53" s="1365"/>
      <c r="C53" s="1365"/>
      <c r="D53" s="1366"/>
      <c r="E53" s="276">
        <v>43.033999999999999</v>
      </c>
      <c r="F53" s="277">
        <v>90.673000000000002</v>
      </c>
      <c r="G53" s="277">
        <v>110.408</v>
      </c>
      <c r="H53" s="278">
        <v>257.40499999999997</v>
      </c>
      <c r="I53" s="277">
        <f>I51-I52</f>
        <v>302.26300000000003</v>
      </c>
      <c r="J53" s="302">
        <f>J51-J52</f>
        <v>582.60793000000001</v>
      </c>
      <c r="K53" s="302">
        <f>K51-K52</f>
        <v>1472.8089299999999</v>
      </c>
      <c r="L53" s="264"/>
      <c r="M53" s="264"/>
      <c r="N53" s="261"/>
      <c r="O53" s="261"/>
    </row>
    <row r="54" spans="1:15" ht="14.25" customHeight="1">
      <c r="A54" s="1386" t="s">
        <v>247</v>
      </c>
      <c r="B54" s="1387"/>
      <c r="C54" s="1387"/>
      <c r="D54" s="1388"/>
      <c r="E54" s="270">
        <v>189.62200000000001</v>
      </c>
      <c r="F54" s="271">
        <v>295.56900000000002</v>
      </c>
      <c r="G54" s="271">
        <v>605.10199999999998</v>
      </c>
      <c r="H54" s="272">
        <v>1040.096</v>
      </c>
      <c r="I54" s="271">
        <v>1132.3579999999999</v>
      </c>
      <c r="J54" s="300">
        <v>1868.5809999999999</v>
      </c>
      <c r="K54" s="300">
        <v>1723.3693600000001</v>
      </c>
      <c r="L54" s="264"/>
      <c r="N54" s="279"/>
      <c r="O54" s="261"/>
    </row>
    <row r="55" spans="1:15" ht="15" thickBot="1">
      <c r="A55" s="1389" t="s">
        <v>222</v>
      </c>
      <c r="B55" s="1390"/>
      <c r="C55" s="1390"/>
      <c r="D55" s="1391"/>
      <c r="E55" s="273">
        <v>15.007</v>
      </c>
      <c r="F55" s="274">
        <v>27.343</v>
      </c>
      <c r="G55" s="274">
        <v>52.192</v>
      </c>
      <c r="H55" s="275">
        <v>118.48099999999999</v>
      </c>
      <c r="I55" s="274">
        <v>233.70599999999999</v>
      </c>
      <c r="J55" s="301">
        <v>321.43799999999999</v>
      </c>
      <c r="K55" s="301">
        <v>437.93234999999999</v>
      </c>
      <c r="L55" s="280"/>
      <c r="M55" s="260"/>
      <c r="N55" s="261"/>
      <c r="O55" s="261"/>
    </row>
    <row r="56" spans="1:15" ht="15" customHeight="1" thickBot="1">
      <c r="A56" s="1364" t="s">
        <v>236</v>
      </c>
      <c r="B56" s="1365"/>
      <c r="C56" s="1365"/>
      <c r="D56" s="1366"/>
      <c r="E56" s="276">
        <v>247.66300000000001</v>
      </c>
      <c r="F56" s="277">
        <v>413.58499999999998</v>
      </c>
      <c r="G56" s="277">
        <v>767.702</v>
      </c>
      <c r="H56" s="278">
        <v>1415.982</v>
      </c>
      <c r="I56" s="277">
        <f>I53+I54+I55</f>
        <v>1668.327</v>
      </c>
      <c r="J56" s="302">
        <f>J53+J54+J55</f>
        <v>2772.6269299999999</v>
      </c>
      <c r="K56" s="302">
        <f>K53+K54+K55</f>
        <v>3634.1106399999999</v>
      </c>
      <c r="L56" s="264"/>
      <c r="M56" s="260"/>
      <c r="N56" s="279"/>
      <c r="O56" s="261"/>
    </row>
    <row r="57" spans="1:15" ht="14.25" customHeight="1">
      <c r="A57" s="1373" t="s">
        <v>248</v>
      </c>
      <c r="B57" s="1374"/>
      <c r="C57" s="1374"/>
      <c r="D57" s="1375"/>
      <c r="E57" s="281">
        <v>6.4619999999999997</v>
      </c>
      <c r="F57" s="271">
        <v>1.3520000000000001</v>
      </c>
      <c r="G57" s="271">
        <v>0.92800000000000005</v>
      </c>
      <c r="H57" s="272">
        <v>36.795999999999999</v>
      </c>
      <c r="I57" s="271">
        <v>6.4729999999999999</v>
      </c>
      <c r="J57" s="300">
        <v>98.908000000000001</v>
      </c>
      <c r="K57" s="300">
        <v>131.23607000000001</v>
      </c>
      <c r="L57" s="264"/>
      <c r="M57" s="260"/>
      <c r="N57" s="261"/>
      <c r="O57" s="261"/>
    </row>
    <row r="58" spans="1:15">
      <c r="A58" s="1367" t="s">
        <v>225</v>
      </c>
      <c r="B58" s="1368"/>
      <c r="C58" s="1368"/>
      <c r="D58" s="1369"/>
      <c r="E58" s="282">
        <v>84.128</v>
      </c>
      <c r="F58" s="283">
        <v>106.693</v>
      </c>
      <c r="G58" s="283">
        <v>161.57499999999999</v>
      </c>
      <c r="H58" s="284">
        <v>251.72300000000001</v>
      </c>
      <c r="I58" s="283">
        <v>297.82100000000003</v>
      </c>
      <c r="J58" s="303">
        <v>424.86200000000002</v>
      </c>
      <c r="K58" s="303">
        <v>545.63310999999999</v>
      </c>
      <c r="L58" s="260"/>
      <c r="M58" s="260"/>
      <c r="N58" s="261"/>
      <c r="O58" s="261"/>
    </row>
    <row r="59" spans="1:15" ht="34.5" customHeight="1">
      <c r="A59" s="1367" t="s">
        <v>249</v>
      </c>
      <c r="B59" s="1368"/>
      <c r="C59" s="1368"/>
      <c r="D59" s="1369"/>
      <c r="E59" s="282">
        <v>9.7929999999999993</v>
      </c>
      <c r="F59" s="285">
        <v>16.015999999999998</v>
      </c>
      <c r="G59" s="285">
        <v>21.343</v>
      </c>
      <c r="H59" s="286">
        <v>34.622999999999998</v>
      </c>
      <c r="I59" s="285">
        <v>34.853000000000002</v>
      </c>
      <c r="J59" s="304">
        <v>39.622999999999998</v>
      </c>
      <c r="K59" s="304">
        <v>42.480199999999996</v>
      </c>
      <c r="L59" s="260"/>
      <c r="M59" s="260"/>
      <c r="N59" s="261"/>
      <c r="O59" s="261"/>
    </row>
    <row r="60" spans="1:15" ht="35.25" customHeight="1">
      <c r="A60" s="1367" t="s">
        <v>250</v>
      </c>
      <c r="B60" s="1368"/>
      <c r="C60" s="1368"/>
      <c r="D60" s="1369"/>
      <c r="E60" s="282">
        <v>0.14299999999999999</v>
      </c>
      <c r="F60" s="283">
        <v>15.045</v>
      </c>
      <c r="G60" s="283">
        <v>1.103</v>
      </c>
      <c r="H60" s="284">
        <v>0.60199999999999998</v>
      </c>
      <c r="I60" s="283">
        <v>131.93799999999999</v>
      </c>
      <c r="J60" s="303">
        <v>215.20500000000001</v>
      </c>
      <c r="K60" s="303">
        <v>65.747</v>
      </c>
      <c r="L60" s="260"/>
      <c r="M60" s="260"/>
      <c r="N60" s="261"/>
      <c r="O60" s="261"/>
    </row>
    <row r="61" spans="1:15" ht="32.25" customHeight="1">
      <c r="A61" s="1367" t="s">
        <v>251</v>
      </c>
      <c r="B61" s="1368"/>
      <c r="C61" s="1368"/>
      <c r="D61" s="1369"/>
      <c r="E61" s="282">
        <v>9.0660000000000007</v>
      </c>
      <c r="F61" s="283">
        <v>80.177999999999997</v>
      </c>
      <c r="G61" s="283">
        <v>189.429</v>
      </c>
      <c r="H61" s="286">
        <v>249.155</v>
      </c>
      <c r="I61" s="283">
        <v>258.51799999999997</v>
      </c>
      <c r="J61" s="303">
        <v>380.214</v>
      </c>
      <c r="K61" s="303">
        <v>750.4</v>
      </c>
      <c r="L61" s="260"/>
      <c r="M61" s="230"/>
      <c r="N61" s="223"/>
      <c r="O61" s="223"/>
    </row>
    <row r="62" spans="1:15" ht="15" thickBot="1">
      <c r="A62" s="1370" t="s">
        <v>227</v>
      </c>
      <c r="B62" s="1371"/>
      <c r="C62" s="1371"/>
      <c r="D62" s="1372"/>
      <c r="E62" s="273">
        <v>134.643</v>
      </c>
      <c r="F62" s="274">
        <v>231.51</v>
      </c>
      <c r="G62" s="274">
        <v>341.49200000000002</v>
      </c>
      <c r="H62" s="287">
        <v>509.97500000000002</v>
      </c>
      <c r="I62" s="274">
        <v>624.60699999999997</v>
      </c>
      <c r="J62" s="301">
        <v>863.84400000000005</v>
      </c>
      <c r="K62" s="301">
        <v>1000.1144</v>
      </c>
      <c r="L62" s="230"/>
      <c r="M62" s="265"/>
      <c r="N62" s="265"/>
      <c r="O62" s="265"/>
    </row>
    <row r="63" spans="1:15" ht="15" customHeight="1" thickBot="1">
      <c r="A63" s="1364" t="s">
        <v>241</v>
      </c>
      <c r="B63" s="1365"/>
      <c r="C63" s="1365"/>
      <c r="D63" s="1366"/>
      <c r="E63" s="276">
        <v>3.4279999999999999</v>
      </c>
      <c r="F63" s="277">
        <v>-37.209000000000003</v>
      </c>
      <c r="G63" s="277">
        <v>51.832000000000001</v>
      </c>
      <c r="H63" s="278">
        <v>333.108</v>
      </c>
      <c r="I63" s="277">
        <v>314.11700000000002</v>
      </c>
      <c r="J63" s="302">
        <f>J56-J57-J58-J59-J60-J62-J61</f>
        <v>749.97092999999995</v>
      </c>
      <c r="K63" s="302">
        <f>K56-K57-K58-K59-K60-K62-K61</f>
        <v>1098.4998600000004</v>
      </c>
      <c r="L63" s="288"/>
      <c r="M63" s="265"/>
      <c r="N63" s="265"/>
      <c r="O63" s="265"/>
    </row>
    <row r="64" spans="1:15" ht="15" thickBot="1">
      <c r="A64" s="1361" t="s">
        <v>228</v>
      </c>
      <c r="B64" s="1362"/>
      <c r="C64" s="1362"/>
      <c r="D64" s="1363"/>
      <c r="E64" s="289">
        <v>4.851</v>
      </c>
      <c r="F64" s="290">
        <v>12.025</v>
      </c>
      <c r="G64" s="290">
        <v>28.359000000000002</v>
      </c>
      <c r="H64" s="291">
        <v>59.7</v>
      </c>
      <c r="I64" s="290">
        <v>70.938999999999993</v>
      </c>
      <c r="J64" s="305">
        <v>147.20099999999999</v>
      </c>
      <c r="K64" s="305">
        <v>192.01566999999997</v>
      </c>
      <c r="L64" s="265"/>
      <c r="M64" s="265"/>
      <c r="N64" s="265"/>
      <c r="O64" s="265"/>
    </row>
    <row r="65" spans="1:15" ht="15" thickBot="1">
      <c r="A65" s="1364" t="s">
        <v>229</v>
      </c>
      <c r="B65" s="1365"/>
      <c r="C65" s="1365"/>
      <c r="D65" s="1366"/>
      <c r="E65" s="276">
        <v>-1.423</v>
      </c>
      <c r="F65" s="277">
        <v>-49.234000000000002</v>
      </c>
      <c r="G65" s="277">
        <v>23.472999999999999</v>
      </c>
      <c r="H65" s="278">
        <v>273.40800000000002</v>
      </c>
      <c r="I65" s="277">
        <v>243.178</v>
      </c>
      <c r="J65" s="302">
        <f>J63-J64</f>
        <v>602.76992999999993</v>
      </c>
      <c r="K65" s="302">
        <f>K63-K64</f>
        <v>906.48419000000035</v>
      </c>
      <c r="L65" s="265"/>
      <c r="M65" s="288"/>
      <c r="N65" s="93"/>
      <c r="O65" s="265"/>
    </row>
    <row r="66" spans="1:15">
      <c r="K66" s="177"/>
    </row>
    <row r="67" spans="1:15">
      <c r="E67" s="177"/>
      <c r="F67" s="177"/>
      <c r="G67" s="177"/>
      <c r="H67" s="177"/>
      <c r="I67" s="177"/>
      <c r="J67" s="177"/>
      <c r="K67" s="177"/>
      <c r="L67" s="177"/>
    </row>
    <row r="68" spans="1:15">
      <c r="E68" s="177"/>
      <c r="F68" s="177"/>
      <c r="G68" s="177"/>
      <c r="H68" s="177"/>
      <c r="J68" s="177"/>
      <c r="K68" s="177"/>
    </row>
    <row r="69" spans="1:15">
      <c r="K69" s="177"/>
    </row>
    <row r="70" spans="1:15">
      <c r="J70" s="177"/>
    </row>
    <row r="71" spans="1:15">
      <c r="K71" s="177"/>
    </row>
  </sheetData>
  <mergeCells count="50">
    <mergeCell ref="A11:D11"/>
    <mergeCell ref="A3:H3"/>
    <mergeCell ref="A7:D7"/>
    <mergeCell ref="A8:D8"/>
    <mergeCell ref="A9:D9"/>
    <mergeCell ref="A10:D10"/>
    <mergeCell ref="A28:D28"/>
    <mergeCell ref="A12:D12"/>
    <mergeCell ref="A13:D13"/>
    <mergeCell ref="A14:D14"/>
    <mergeCell ref="A15:D15"/>
    <mergeCell ref="A16:D16"/>
    <mergeCell ref="A17:D17"/>
    <mergeCell ref="A18:D18"/>
    <mergeCell ref="A19:D19"/>
    <mergeCell ref="A22:H22"/>
    <mergeCell ref="A26:D26"/>
    <mergeCell ref="A27:D27"/>
    <mergeCell ref="A40:D40"/>
    <mergeCell ref="A29:D29"/>
    <mergeCell ref="A30:D30"/>
    <mergeCell ref="A31:D31"/>
    <mergeCell ref="A32:D32"/>
    <mergeCell ref="A33:D33"/>
    <mergeCell ref="A34:D34"/>
    <mergeCell ref="A35:D35"/>
    <mergeCell ref="A36:D36"/>
    <mergeCell ref="A37:D37"/>
    <mergeCell ref="A38:D38"/>
    <mergeCell ref="A39:D39"/>
    <mergeCell ref="A57:D57"/>
    <mergeCell ref="A41:D41"/>
    <mergeCell ref="A42:D42"/>
    <mergeCell ref="A43:D43"/>
    <mergeCell ref="A46:H46"/>
    <mergeCell ref="A50:D50"/>
    <mergeCell ref="A51:D51"/>
    <mergeCell ref="A52:D52"/>
    <mergeCell ref="A53:D53"/>
    <mergeCell ref="A54:D54"/>
    <mergeCell ref="A55:D55"/>
    <mergeCell ref="A56:D56"/>
    <mergeCell ref="A64:D64"/>
    <mergeCell ref="A65:D65"/>
    <mergeCell ref="A58:D58"/>
    <mergeCell ref="A59:D59"/>
    <mergeCell ref="A60:D60"/>
    <mergeCell ref="A61:D61"/>
    <mergeCell ref="A62:D62"/>
    <mergeCell ref="A63:D63"/>
  </mergeCells>
  <pageMargins left="0.7" right="0.7" top="0.75" bottom="0.75" header="0.3" footer="0.3"/>
  <pageSetup paperSize="9" orientation="portrait" r:id="rId1"/>
  <ignoredErrors>
    <ignoredError sqref="E50:K5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ColWidth="9.140625" defaultRowHeight="14.25"/>
  <cols>
    <col min="1" max="1" width="3" style="307" customWidth="1"/>
    <col min="2" max="2" width="62.42578125" style="306" customWidth="1"/>
    <col min="3" max="4" width="10.42578125" style="307" bestFit="1" customWidth="1"/>
    <col min="5" max="5" width="9.140625" style="307"/>
    <col min="6" max="6" width="9.28515625" style="307" bestFit="1" customWidth="1"/>
    <col min="7" max="16384" width="9.140625" style="307"/>
  </cols>
  <sheetData>
    <row r="1" spans="2:11">
      <c r="J1" s="1426" t="s">
        <v>214</v>
      </c>
      <c r="K1" s="1426"/>
    </row>
    <row r="3" spans="2:11">
      <c r="B3" s="1427" t="s">
        <v>253</v>
      </c>
      <c r="C3" s="1427"/>
      <c r="D3" s="1427"/>
      <c r="E3" s="1427"/>
      <c r="F3" s="1427"/>
      <c r="G3" s="1427"/>
      <c r="H3" s="1427"/>
      <c r="I3" s="1427"/>
    </row>
    <row r="4" spans="2:11" ht="15" thickBot="1"/>
    <row r="5" spans="2:11" s="313" customFormat="1" ht="15" thickBot="1">
      <c r="B5" s="308"/>
      <c r="C5" s="309">
        <v>2014</v>
      </c>
      <c r="D5" s="310">
        <v>2015</v>
      </c>
      <c r="E5" s="310">
        <v>2016</v>
      </c>
      <c r="F5" s="310">
        <v>2017</v>
      </c>
      <c r="G5" s="310">
        <v>2018</v>
      </c>
      <c r="H5" s="310">
        <v>2019</v>
      </c>
      <c r="I5" s="311">
        <v>2020</v>
      </c>
      <c r="J5" s="312">
        <v>2021</v>
      </c>
      <c r="K5" s="1215">
        <v>2022</v>
      </c>
    </row>
    <row r="6" spans="2:11" ht="28.5">
      <c r="B6" s="314" t="s">
        <v>254</v>
      </c>
      <c r="C6" s="315">
        <v>9.8285856806441938</v>
      </c>
      <c r="D6" s="316">
        <v>8.8749498368607469</v>
      </c>
      <c r="E6" s="316">
        <v>4.4000000000000004</v>
      </c>
      <c r="F6" s="316">
        <v>2.9671823088314775</v>
      </c>
      <c r="G6" s="316">
        <v>3.286631235172345</v>
      </c>
      <c r="H6" s="316">
        <v>2.9878905284207153</v>
      </c>
      <c r="I6" s="317">
        <v>3.0776589871716</v>
      </c>
      <c r="J6" s="318">
        <v>3.90956610811797</v>
      </c>
      <c r="K6" s="1216">
        <v>3.9297650392126626</v>
      </c>
    </row>
    <row r="7" spans="2:11" ht="28.5">
      <c r="B7" s="319" t="s">
        <v>255</v>
      </c>
      <c r="C7" s="320">
        <v>9.9117278461827709</v>
      </c>
      <c r="D7" s="321">
        <v>9.7877343735324196</v>
      </c>
      <c r="E7" s="321">
        <v>4.75086533318881</v>
      </c>
      <c r="F7" s="321">
        <v>4.1003136504853401</v>
      </c>
      <c r="G7" s="321">
        <v>4.3053167477744303</v>
      </c>
      <c r="H7" s="321">
        <v>3.7366000000000001</v>
      </c>
      <c r="I7" s="322">
        <v>3.973114579983096</v>
      </c>
      <c r="J7" s="323">
        <v>3.9555975687142397</v>
      </c>
      <c r="K7" s="1217">
        <v>4.027240836348132</v>
      </c>
    </row>
    <row r="8" spans="2:11" ht="42.75">
      <c r="B8" s="319" t="s">
        <v>256</v>
      </c>
      <c r="C8" s="320">
        <v>10.676448811001499</v>
      </c>
      <c r="D8" s="321">
        <v>10.620182769905801</v>
      </c>
      <c r="E8" s="321">
        <v>5.6388362245886103</v>
      </c>
      <c r="F8" s="321">
        <v>4.2871622421412576</v>
      </c>
      <c r="G8" s="321">
        <v>4.3073065169947498</v>
      </c>
      <c r="H8" s="321">
        <v>3.6623999999999999</v>
      </c>
      <c r="I8" s="322">
        <v>3.5393464326050701</v>
      </c>
      <c r="J8" s="323">
        <v>4.2986978251634929</v>
      </c>
      <c r="K8" s="1217">
        <v>4.2497583235888845</v>
      </c>
    </row>
    <row r="9" spans="2:11" ht="42.75">
      <c r="B9" s="319" t="s">
        <v>257</v>
      </c>
      <c r="C9" s="320">
        <v>86.172127588721537</v>
      </c>
      <c r="D9" s="321">
        <v>89.620564238670994</v>
      </c>
      <c r="E9" s="321">
        <v>65.400000000000006</v>
      </c>
      <c r="F9" s="321">
        <v>73.740021912662385</v>
      </c>
      <c r="G9" s="321">
        <v>76.726678135272778</v>
      </c>
      <c r="H9" s="321">
        <v>70.561597497544824</v>
      </c>
      <c r="I9" s="322">
        <v>73.432454490614248</v>
      </c>
      <c r="J9" s="323">
        <v>71.897445989064281</v>
      </c>
      <c r="K9" s="1217">
        <v>76.439753082883371</v>
      </c>
    </row>
    <row r="10" spans="2:11" ht="29.25" thickBot="1">
      <c r="B10" s="324" t="s">
        <v>258</v>
      </c>
      <c r="C10" s="325">
        <v>109.81996450716811</v>
      </c>
      <c r="D10" s="326">
        <v>115.45660080605525</v>
      </c>
      <c r="E10" s="326">
        <v>120.48377718339343</v>
      </c>
      <c r="F10" s="326">
        <v>145.71171153545154</v>
      </c>
      <c r="G10" s="326">
        <v>128.78847234760096</v>
      </c>
      <c r="H10" s="326">
        <v>124.02611573855162</v>
      </c>
      <c r="I10" s="327">
        <v>126.65625776232213</v>
      </c>
      <c r="J10" s="328">
        <v>104.54577400447</v>
      </c>
      <c r="K10" s="1218">
        <v>107.731198350067</v>
      </c>
    </row>
    <row r="11" spans="2:11">
      <c r="B11" s="307"/>
    </row>
    <row r="12" spans="2:11">
      <c r="B12" s="307"/>
      <c r="E12" s="329"/>
    </row>
    <row r="13" spans="2:11">
      <c r="C13" s="330"/>
      <c r="D13" s="330"/>
    </row>
  </sheetData>
  <mergeCells count="2">
    <mergeCell ref="J1:K1"/>
    <mergeCell ref="B3: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
  <sheetViews>
    <sheetView workbookViewId="0"/>
  </sheetViews>
  <sheetFormatPr defaultRowHeight="14.25"/>
  <cols>
    <col min="1" max="1" width="9.140625" style="133"/>
    <col min="2" max="2" width="34.85546875" style="133" customWidth="1"/>
    <col min="3" max="16384" width="9.140625" style="133"/>
  </cols>
  <sheetData>
    <row r="1" spans="2:20">
      <c r="P1" s="331"/>
      <c r="Q1" s="757" t="s">
        <v>252</v>
      </c>
    </row>
    <row r="3" spans="2:20">
      <c r="B3" s="1428" t="s">
        <v>260</v>
      </c>
      <c r="C3" s="1428"/>
      <c r="D3" s="1428"/>
      <c r="E3" s="1428"/>
      <c r="F3" s="1428"/>
      <c r="G3" s="1428"/>
      <c r="H3" s="1428"/>
      <c r="I3" s="1428"/>
      <c r="J3" s="1428"/>
      <c r="K3" s="1428"/>
      <c r="L3" s="1428"/>
      <c r="M3" s="1428"/>
      <c r="N3" s="1428"/>
      <c r="O3" s="1428"/>
      <c r="P3" s="1428"/>
      <c r="Q3" s="1428"/>
      <c r="R3" s="1428"/>
      <c r="S3" s="128"/>
    </row>
    <row r="4" spans="2:20" ht="15" thickBot="1">
      <c r="B4" s="128"/>
      <c r="C4" s="128"/>
      <c r="D4" s="128"/>
      <c r="E4" s="128"/>
      <c r="F4" s="128"/>
      <c r="G4" s="128"/>
      <c r="H4" s="128"/>
      <c r="I4" s="128"/>
      <c r="J4" s="128"/>
      <c r="K4" s="128"/>
      <c r="L4" s="128"/>
      <c r="M4" s="128"/>
      <c r="N4" s="128"/>
      <c r="O4" s="128"/>
      <c r="P4" s="128"/>
      <c r="Q4" s="128"/>
      <c r="R4" s="128"/>
      <c r="S4" s="128"/>
    </row>
    <row r="5" spans="2:20" ht="15" thickBot="1">
      <c r="B5" s="1440"/>
      <c r="C5" s="1429" t="s">
        <v>261</v>
      </c>
      <c r="D5" s="1430"/>
      <c r="E5" s="1430"/>
      <c r="F5" s="1430"/>
      <c r="G5" s="1430"/>
      <c r="H5" s="1430"/>
      <c r="I5" s="1430"/>
      <c r="J5" s="1430"/>
      <c r="K5" s="1431"/>
      <c r="L5" s="1432" t="s">
        <v>262</v>
      </c>
      <c r="M5" s="1433"/>
      <c r="N5" s="1433"/>
      <c r="O5" s="1433"/>
      <c r="P5" s="1433"/>
      <c r="Q5" s="1433"/>
      <c r="R5" s="1433"/>
      <c r="S5" s="1433"/>
      <c r="T5" s="1434"/>
    </row>
    <row r="6" spans="2:20" s="336" customFormat="1" ht="15" thickBot="1">
      <c r="B6" s="1441"/>
      <c r="C6" s="333">
        <v>2014</v>
      </c>
      <c r="D6" s="334">
        <v>2015</v>
      </c>
      <c r="E6" s="334">
        <v>2016</v>
      </c>
      <c r="F6" s="334">
        <v>2017</v>
      </c>
      <c r="G6" s="334">
        <v>2018</v>
      </c>
      <c r="H6" s="335">
        <v>2019</v>
      </c>
      <c r="I6" s="335">
        <v>2020</v>
      </c>
      <c r="J6" s="335">
        <v>2021</v>
      </c>
      <c r="K6" s="335">
        <v>2022</v>
      </c>
      <c r="L6" s="1219">
        <v>2014</v>
      </c>
      <c r="M6" s="1220">
        <v>2015</v>
      </c>
      <c r="N6" s="1220">
        <v>2016</v>
      </c>
      <c r="O6" s="1220">
        <v>2017</v>
      </c>
      <c r="P6" s="1220">
        <v>2018</v>
      </c>
      <c r="Q6" s="1221">
        <v>2019</v>
      </c>
      <c r="R6" s="1221">
        <v>2020</v>
      </c>
      <c r="S6" s="1220">
        <v>2021</v>
      </c>
      <c r="T6" s="1222">
        <v>2022</v>
      </c>
    </row>
    <row r="7" spans="2:20" ht="28.5">
      <c r="B7" s="337" t="s">
        <v>263</v>
      </c>
      <c r="C7" s="338">
        <v>127</v>
      </c>
      <c r="D7" s="339">
        <v>260</v>
      </c>
      <c r="E7" s="339">
        <v>162</v>
      </c>
      <c r="F7" s="339">
        <v>138</v>
      </c>
      <c r="G7" s="339">
        <v>178</v>
      </c>
      <c r="H7" s="340">
        <v>192</v>
      </c>
      <c r="I7" s="339">
        <v>311.23899999999998</v>
      </c>
      <c r="J7" s="340">
        <v>548.79999999999995</v>
      </c>
      <c r="K7" s="342">
        <v>463.49299999999999</v>
      </c>
      <c r="L7" s="341">
        <v>60</v>
      </c>
      <c r="M7" s="339">
        <v>71</v>
      </c>
      <c r="N7" s="339">
        <v>52</v>
      </c>
      <c r="O7" s="339">
        <v>23</v>
      </c>
      <c r="P7" s="339">
        <v>45</v>
      </c>
      <c r="Q7" s="340">
        <v>65</v>
      </c>
      <c r="R7" s="340">
        <v>71.494</v>
      </c>
      <c r="S7" s="339">
        <v>95.49</v>
      </c>
      <c r="T7" s="342">
        <v>136.08600000000001</v>
      </c>
    </row>
    <row r="8" spans="2:20" ht="29.25" thickBot="1">
      <c r="B8" s="343" t="s">
        <v>264</v>
      </c>
      <c r="C8" s="344">
        <v>126</v>
      </c>
      <c r="D8" s="345">
        <v>170</v>
      </c>
      <c r="E8" s="345">
        <v>154</v>
      </c>
      <c r="F8" s="345">
        <v>68</v>
      </c>
      <c r="G8" s="345">
        <v>102</v>
      </c>
      <c r="H8" s="346">
        <v>102</v>
      </c>
      <c r="I8" s="345">
        <v>175</v>
      </c>
      <c r="J8" s="346">
        <v>242</v>
      </c>
      <c r="K8" s="347">
        <v>219</v>
      </c>
      <c r="L8" s="348">
        <v>72</v>
      </c>
      <c r="M8" s="345">
        <v>87</v>
      </c>
      <c r="N8" s="345">
        <v>49</v>
      </c>
      <c r="O8" s="345">
        <v>22</v>
      </c>
      <c r="P8" s="345">
        <v>34</v>
      </c>
      <c r="Q8" s="346">
        <v>80</v>
      </c>
      <c r="R8" s="346">
        <v>86</v>
      </c>
      <c r="S8" s="345">
        <v>86</v>
      </c>
      <c r="T8" s="347">
        <v>115</v>
      </c>
    </row>
    <row r="9" spans="2:20">
      <c r="B9" s="128"/>
      <c r="C9" s="128"/>
      <c r="D9" s="128"/>
      <c r="E9" s="128"/>
      <c r="F9" s="128"/>
      <c r="G9" s="128"/>
      <c r="H9" s="128"/>
      <c r="I9" s="128"/>
      <c r="J9" s="128"/>
      <c r="K9" s="128"/>
      <c r="L9" s="128"/>
      <c r="M9" s="128"/>
      <c r="N9" s="128"/>
      <c r="O9" s="128"/>
      <c r="P9" s="128"/>
      <c r="Q9" s="128"/>
      <c r="R9" s="128"/>
      <c r="S9" s="128"/>
    </row>
    <row r="10" spans="2:20">
      <c r="B10" s="1428" t="s">
        <v>265</v>
      </c>
      <c r="C10" s="1428"/>
      <c r="D10" s="1428"/>
      <c r="E10" s="1428"/>
      <c r="F10" s="1428"/>
      <c r="G10" s="1428"/>
      <c r="H10" s="1428"/>
      <c r="I10" s="769"/>
      <c r="J10" s="769"/>
      <c r="K10" s="769"/>
      <c r="L10" s="128"/>
      <c r="M10" s="128"/>
      <c r="N10" s="128"/>
      <c r="O10" s="128"/>
      <c r="P10" s="128"/>
      <c r="Q10" s="128"/>
      <c r="R10" s="128"/>
      <c r="S10" s="128"/>
    </row>
    <row r="11" spans="2:20" ht="15" thickBot="1">
      <c r="B11" s="128"/>
      <c r="C11" s="128"/>
      <c r="D11" s="128"/>
      <c r="E11" s="128"/>
      <c r="F11" s="128"/>
      <c r="G11" s="128"/>
      <c r="H11" s="128"/>
      <c r="I11" s="128"/>
      <c r="J11" s="128"/>
      <c r="K11" s="128"/>
      <c r="L11" s="128"/>
      <c r="M11" s="128"/>
      <c r="N11" s="128"/>
      <c r="O11" s="128"/>
      <c r="P11" s="128"/>
      <c r="Q11" s="128"/>
      <c r="R11" s="128"/>
      <c r="S11" s="128"/>
    </row>
    <row r="12" spans="2:20" ht="14.25" customHeight="1">
      <c r="B12" s="1435" t="s">
        <v>266</v>
      </c>
      <c r="C12" s="1437" t="s">
        <v>267</v>
      </c>
      <c r="D12" s="1438"/>
      <c r="E12" s="1438"/>
      <c r="F12" s="1438" t="s">
        <v>268</v>
      </c>
      <c r="G12" s="1438"/>
      <c r="H12" s="1439"/>
      <c r="I12" s="349"/>
      <c r="J12" s="349"/>
      <c r="K12" s="349"/>
      <c r="L12" s="128"/>
      <c r="M12" s="128"/>
      <c r="N12" s="128"/>
      <c r="O12" s="128"/>
      <c r="P12" s="128"/>
      <c r="Q12" s="128"/>
      <c r="R12" s="128"/>
      <c r="S12" s="128"/>
    </row>
    <row r="13" spans="2:20" ht="43.5" thickBot="1">
      <c r="B13" s="1436"/>
      <c r="C13" s="350" t="s">
        <v>269</v>
      </c>
      <c r="D13" s="351" t="s">
        <v>270</v>
      </c>
      <c r="E13" s="351" t="s">
        <v>271</v>
      </c>
      <c r="F13" s="351" t="s">
        <v>269</v>
      </c>
      <c r="G13" s="351" t="s">
        <v>270</v>
      </c>
      <c r="H13" s="352" t="s">
        <v>271</v>
      </c>
      <c r="I13" s="349"/>
      <c r="J13" s="349"/>
      <c r="K13" s="349"/>
      <c r="L13" s="128"/>
      <c r="M13" s="128"/>
      <c r="N13" s="128"/>
      <c r="O13" s="128"/>
      <c r="P13" s="128"/>
      <c r="Q13" s="128"/>
      <c r="R13" s="128"/>
      <c r="S13" s="128"/>
    </row>
    <row r="14" spans="2:20">
      <c r="B14" s="353">
        <v>43100</v>
      </c>
      <c r="C14" s="338">
        <v>29</v>
      </c>
      <c r="D14" s="339">
        <v>3312</v>
      </c>
      <c r="E14" s="339">
        <v>550</v>
      </c>
      <c r="F14" s="339">
        <v>3</v>
      </c>
      <c r="G14" s="339">
        <v>526</v>
      </c>
      <c r="H14" s="342">
        <v>377</v>
      </c>
      <c r="I14" s="354"/>
      <c r="J14" s="354"/>
      <c r="K14" s="354"/>
      <c r="L14" s="128"/>
      <c r="M14" s="128"/>
      <c r="N14" s="128"/>
      <c r="O14" s="128"/>
      <c r="P14" s="128"/>
      <c r="Q14" s="128"/>
      <c r="R14" s="128"/>
      <c r="S14" s="128"/>
    </row>
    <row r="15" spans="2:20">
      <c r="B15" s="355">
        <v>43465</v>
      </c>
      <c r="C15" s="356">
        <v>87</v>
      </c>
      <c r="D15" s="357">
        <v>4246</v>
      </c>
      <c r="E15" s="357">
        <v>724</v>
      </c>
      <c r="F15" s="357">
        <v>73</v>
      </c>
      <c r="G15" s="357">
        <v>644</v>
      </c>
      <c r="H15" s="358">
        <v>470</v>
      </c>
      <c r="I15" s="354"/>
      <c r="J15" s="354"/>
      <c r="K15" s="354"/>
      <c r="L15" s="128"/>
      <c r="M15" s="128"/>
      <c r="N15" s="128"/>
      <c r="O15" s="128"/>
      <c r="P15" s="128"/>
      <c r="Q15" s="128"/>
      <c r="R15" s="128"/>
      <c r="S15" s="128"/>
    </row>
    <row r="16" spans="2:20">
      <c r="B16" s="359">
        <v>43830</v>
      </c>
      <c r="C16" s="360">
        <v>21.5</v>
      </c>
      <c r="D16" s="361">
        <v>4656.7640000000001</v>
      </c>
      <c r="E16" s="361">
        <v>1014.602</v>
      </c>
      <c r="F16" s="361">
        <v>6.68</v>
      </c>
      <c r="G16" s="361">
        <v>699.78300000000002</v>
      </c>
      <c r="H16" s="362">
        <v>635.93600000000004</v>
      </c>
      <c r="I16" s="354"/>
      <c r="J16" s="354"/>
      <c r="K16" s="354"/>
      <c r="L16" s="128"/>
      <c r="M16" s="128"/>
      <c r="N16" s="128"/>
      <c r="O16" s="128"/>
      <c r="P16" s="128"/>
      <c r="Q16" s="128"/>
      <c r="R16" s="128"/>
      <c r="S16" s="128"/>
    </row>
    <row r="17" spans="2:19">
      <c r="B17" s="359">
        <v>44196</v>
      </c>
      <c r="C17" s="360">
        <v>48.475999999999999</v>
      </c>
      <c r="D17" s="361">
        <v>5163.5410000000002</v>
      </c>
      <c r="E17" s="361">
        <v>1337.9</v>
      </c>
      <c r="F17" s="361">
        <v>23.32</v>
      </c>
      <c r="G17" s="361">
        <v>712.86900000000003</v>
      </c>
      <c r="H17" s="362">
        <v>970.27099999999996</v>
      </c>
      <c r="I17" s="128"/>
      <c r="J17" s="128"/>
      <c r="K17" s="128"/>
      <c r="L17" s="128"/>
      <c r="M17" s="128"/>
      <c r="N17" s="128"/>
      <c r="O17" s="128"/>
      <c r="P17" s="128"/>
      <c r="Q17" s="128"/>
      <c r="R17" s="128"/>
      <c r="S17" s="128"/>
    </row>
    <row r="18" spans="2:19">
      <c r="B18" s="359">
        <v>44561</v>
      </c>
      <c r="C18" s="360">
        <v>20.795000000000002</v>
      </c>
      <c r="D18" s="361">
        <v>5585.5519999999997</v>
      </c>
      <c r="E18" s="361">
        <v>1699.7650000000001</v>
      </c>
      <c r="F18" s="361">
        <v>1.071</v>
      </c>
      <c r="G18" s="361">
        <v>798.62599999999998</v>
      </c>
      <c r="H18" s="362">
        <v>1118.038</v>
      </c>
      <c r="I18" s="128"/>
      <c r="J18" s="128"/>
      <c r="K18" s="128"/>
      <c r="L18" s="128"/>
      <c r="M18" s="128"/>
      <c r="N18" s="128"/>
      <c r="O18" s="128"/>
      <c r="P18" s="128"/>
      <c r="Q18" s="128"/>
      <c r="R18" s="128"/>
      <c r="S18" s="128"/>
    </row>
    <row r="19" spans="2:19" ht="15" thickBot="1">
      <c r="B19" s="363">
        <v>44926</v>
      </c>
      <c r="C19" s="344">
        <v>52.265000000000001</v>
      </c>
      <c r="D19" s="345">
        <v>6979.9639999999999</v>
      </c>
      <c r="E19" s="345">
        <v>1726.5350000000001</v>
      </c>
      <c r="F19" s="345">
        <v>4.46</v>
      </c>
      <c r="G19" s="345">
        <v>854.57</v>
      </c>
      <c r="H19" s="347">
        <v>1152.97</v>
      </c>
    </row>
  </sheetData>
  <mergeCells count="8">
    <mergeCell ref="B3:R3"/>
    <mergeCell ref="C5:K5"/>
    <mergeCell ref="L5:T5"/>
    <mergeCell ref="B12:B13"/>
    <mergeCell ref="C12:E12"/>
    <mergeCell ref="F12:H12"/>
    <mergeCell ref="B5:B6"/>
    <mergeCell ref="B10:H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2"/>
  <sheetViews>
    <sheetView zoomScale="90" zoomScaleNormal="90" workbookViewId="0"/>
  </sheetViews>
  <sheetFormatPr defaultRowHeight="14.25"/>
  <cols>
    <col min="1" max="1" width="9.140625" style="177"/>
    <col min="2" max="2" width="39.5703125" style="177" customWidth="1"/>
    <col min="3" max="3" width="12.85546875" style="177" customWidth="1"/>
    <col min="4" max="4" width="16.7109375" style="177" customWidth="1"/>
    <col min="5" max="5" width="12.28515625" style="177" customWidth="1"/>
    <col min="6" max="6" width="13.7109375" style="177" customWidth="1"/>
    <col min="7" max="7" width="16.5703125" style="177" customWidth="1"/>
    <col min="8" max="8" width="16.42578125" style="177" customWidth="1"/>
    <col min="9" max="9" width="12.5703125" style="177" customWidth="1"/>
    <col min="10" max="10" width="18.42578125" style="177" customWidth="1"/>
    <col min="11" max="11" width="17" style="177" customWidth="1"/>
    <col min="12" max="12" width="15.85546875" style="177" customWidth="1"/>
    <col min="13" max="13" width="12.5703125" style="177" customWidth="1"/>
    <col min="14" max="14" width="14" style="177" customWidth="1"/>
    <col min="15" max="15" width="13.28515625" style="177" customWidth="1"/>
    <col min="16" max="16" width="17.42578125" style="177" customWidth="1"/>
    <col min="17" max="17" width="12.42578125" style="177" customWidth="1"/>
    <col min="18" max="18" width="13.42578125" style="177" customWidth="1"/>
    <col min="19" max="19" width="14" style="177" customWidth="1"/>
    <col min="20" max="20" width="16" style="177" customWidth="1"/>
    <col min="21" max="21" width="14.28515625" style="177" customWidth="1"/>
    <col min="22" max="22" width="14" style="177" customWidth="1"/>
    <col min="23" max="23" width="13.140625" style="177" customWidth="1"/>
    <col min="24" max="24" width="17.140625" style="177" customWidth="1"/>
    <col min="25" max="25" width="14.140625" style="177" customWidth="1"/>
    <col min="26" max="26" width="15.5703125" style="177" customWidth="1"/>
    <col min="27" max="27" width="11.42578125" style="177" customWidth="1"/>
    <col min="28" max="28" width="9.140625" style="177"/>
    <col min="29" max="29" width="11.28515625" style="177" customWidth="1"/>
    <col min="30" max="30" width="11.42578125" style="177" customWidth="1"/>
    <col min="31" max="31" width="11" style="177" customWidth="1"/>
    <col min="32" max="32" width="12.7109375" style="177" customWidth="1"/>
    <col min="33" max="16384" width="9.140625" style="177"/>
  </cols>
  <sheetData>
    <row r="1" spans="2:32">
      <c r="T1" s="364"/>
      <c r="Z1" s="365" t="s">
        <v>259</v>
      </c>
    </row>
    <row r="3" spans="2:32">
      <c r="B3" s="1453" t="s">
        <v>273</v>
      </c>
      <c r="C3" s="1453"/>
      <c r="D3" s="1453"/>
      <c r="E3" s="1453"/>
      <c r="F3" s="1453"/>
      <c r="G3" s="1453"/>
      <c r="H3" s="1453"/>
      <c r="I3" s="1453"/>
      <c r="J3" s="1453"/>
      <c r="K3" s="1453"/>
      <c r="L3" s="1453"/>
      <c r="M3" s="1453"/>
      <c r="N3" s="1453"/>
      <c r="O3" s="366"/>
      <c r="P3" s="366"/>
      <c r="Q3" s="366"/>
      <c r="R3" s="366"/>
      <c r="S3" s="366"/>
      <c r="T3" s="366"/>
      <c r="U3" s="366"/>
      <c r="V3" s="129"/>
      <c r="W3" s="129"/>
      <c r="X3" s="129"/>
      <c r="Y3" s="129"/>
      <c r="Z3" s="129"/>
      <c r="AA3" s="129"/>
      <c r="AB3" s="129"/>
      <c r="AC3" s="129"/>
      <c r="AD3" s="129"/>
      <c r="AE3" s="129"/>
      <c r="AF3" s="129"/>
    </row>
    <row r="4" spans="2:32" ht="15" thickBot="1">
      <c r="B4" s="367"/>
      <c r="C4" s="367"/>
      <c r="D4" s="367"/>
      <c r="E4" s="367"/>
      <c r="F4" s="367"/>
      <c r="G4" s="367"/>
      <c r="H4" s="367"/>
      <c r="I4" s="367"/>
      <c r="J4" s="367"/>
      <c r="K4" s="367"/>
      <c r="L4" s="367"/>
      <c r="M4" s="367"/>
      <c r="N4" s="367"/>
      <c r="O4" s="367"/>
      <c r="P4" s="367"/>
      <c r="Q4" s="367"/>
      <c r="R4" s="367"/>
      <c r="S4" s="367"/>
      <c r="T4" s="367"/>
      <c r="U4" s="367"/>
      <c r="V4" s="129"/>
      <c r="W4" s="129"/>
      <c r="X4" s="129"/>
      <c r="Y4" s="129"/>
      <c r="Z4" s="129"/>
      <c r="AA4" s="129"/>
      <c r="AB4" s="129"/>
      <c r="AC4" s="129"/>
      <c r="AD4" s="129"/>
      <c r="AE4" s="129"/>
      <c r="AF4" s="129"/>
    </row>
    <row r="5" spans="2:32" ht="15" customHeight="1" thickBot="1">
      <c r="B5" s="1454"/>
      <c r="C5" s="1447" t="s">
        <v>261</v>
      </c>
      <c r="D5" s="1448"/>
      <c r="E5" s="1448"/>
      <c r="F5" s="1448"/>
      <c r="G5" s="1448"/>
      <c r="H5" s="1448"/>
      <c r="I5" s="1448"/>
      <c r="J5" s="1448"/>
      <c r="K5" s="1449"/>
      <c r="L5" s="1447" t="s">
        <v>262</v>
      </c>
      <c r="M5" s="1448"/>
      <c r="N5" s="1448"/>
      <c r="O5" s="1448"/>
      <c r="P5" s="1448"/>
      <c r="Q5" s="1448"/>
      <c r="R5" s="1448"/>
      <c r="S5" s="1448"/>
      <c r="T5" s="1449"/>
      <c r="U5" s="129"/>
      <c r="V5" s="129"/>
      <c r="W5" s="129"/>
      <c r="X5" s="129"/>
      <c r="Y5" s="129"/>
      <c r="Z5" s="129"/>
      <c r="AA5" s="129"/>
      <c r="AB5" s="129"/>
      <c r="AC5" s="129"/>
      <c r="AD5" s="129"/>
      <c r="AE5" s="129"/>
      <c r="AF5" s="129"/>
    </row>
    <row r="6" spans="2:32" ht="15" thickBot="1">
      <c r="B6" s="1455"/>
      <c r="C6" s="368">
        <v>2014</v>
      </c>
      <c r="D6" s="369">
        <v>2015</v>
      </c>
      <c r="E6" s="369">
        <v>2016</v>
      </c>
      <c r="F6" s="369">
        <v>2017</v>
      </c>
      <c r="G6" s="369">
        <v>2018</v>
      </c>
      <c r="H6" s="370">
        <v>2019</v>
      </c>
      <c r="I6" s="371">
        <v>2020</v>
      </c>
      <c r="J6" s="371">
        <v>2021</v>
      </c>
      <c r="K6" s="371">
        <v>2022</v>
      </c>
      <c r="L6" s="1223">
        <v>2014</v>
      </c>
      <c r="M6" s="369">
        <v>2015</v>
      </c>
      <c r="N6" s="369">
        <v>2016</v>
      </c>
      <c r="O6" s="369">
        <v>2017</v>
      </c>
      <c r="P6" s="369">
        <v>2018</v>
      </c>
      <c r="Q6" s="369">
        <v>2019</v>
      </c>
      <c r="R6" s="1224">
        <v>2020</v>
      </c>
      <c r="S6" s="370">
        <v>2021</v>
      </c>
      <c r="T6" s="1225">
        <v>2022</v>
      </c>
      <c r="U6" s="129"/>
      <c r="V6" s="129"/>
      <c r="W6" s="129"/>
      <c r="X6" s="129"/>
      <c r="Y6" s="129"/>
      <c r="Z6" s="129"/>
      <c r="AA6" s="129"/>
      <c r="AB6" s="129"/>
      <c r="AC6" s="129"/>
      <c r="AD6" s="129"/>
      <c r="AE6" s="129"/>
      <c r="AF6" s="129"/>
    </row>
    <row r="7" spans="2:32" ht="28.5">
      <c r="B7" s="372" t="s">
        <v>274</v>
      </c>
      <c r="C7" s="373">
        <v>292</v>
      </c>
      <c r="D7" s="374">
        <v>368</v>
      </c>
      <c r="E7" s="375">
        <v>402</v>
      </c>
      <c r="F7" s="375">
        <v>567</v>
      </c>
      <c r="G7" s="375">
        <v>800</v>
      </c>
      <c r="H7" s="376">
        <v>1086.76</v>
      </c>
      <c r="I7" s="376">
        <v>1105.183</v>
      </c>
      <c r="J7" s="1226">
        <v>906.63800000000003</v>
      </c>
      <c r="K7" s="377">
        <v>580.81200000000001</v>
      </c>
      <c r="L7" s="378">
        <v>1152</v>
      </c>
      <c r="M7" s="374">
        <v>1470</v>
      </c>
      <c r="N7" s="375">
        <v>1594</v>
      </c>
      <c r="O7" s="375">
        <v>2176</v>
      </c>
      <c r="P7" s="375">
        <v>2794</v>
      </c>
      <c r="Q7" s="375">
        <v>3489.4479999999999</v>
      </c>
      <c r="R7" s="379">
        <v>4075.7429999999999</v>
      </c>
      <c r="S7" s="376">
        <v>5492.442</v>
      </c>
      <c r="T7" s="377">
        <v>6711.3869000000004</v>
      </c>
      <c r="U7" s="129"/>
      <c r="V7" s="129"/>
      <c r="W7" s="129"/>
      <c r="X7" s="129"/>
      <c r="Y7" s="129"/>
      <c r="Z7" s="129"/>
      <c r="AA7" s="129"/>
      <c r="AB7" s="129"/>
      <c r="AC7" s="129"/>
      <c r="AD7" s="129"/>
      <c r="AE7" s="129"/>
      <c r="AF7" s="129"/>
    </row>
    <row r="8" spans="2:32" ht="15" thickBot="1">
      <c r="B8" s="380" t="s">
        <v>275</v>
      </c>
      <c r="C8" s="381">
        <v>533</v>
      </c>
      <c r="D8" s="382">
        <v>538</v>
      </c>
      <c r="E8" s="383">
        <v>566</v>
      </c>
      <c r="F8" s="383">
        <v>592</v>
      </c>
      <c r="G8" s="383">
        <v>649</v>
      </c>
      <c r="H8" s="384">
        <v>686</v>
      </c>
      <c r="I8" s="384">
        <v>812</v>
      </c>
      <c r="J8" s="383">
        <v>824</v>
      </c>
      <c r="K8" s="385">
        <v>287</v>
      </c>
      <c r="L8" s="386">
        <v>11386</v>
      </c>
      <c r="M8" s="382">
        <v>14409</v>
      </c>
      <c r="N8" s="382">
        <v>16809</v>
      </c>
      <c r="O8" s="382">
        <v>30115</v>
      </c>
      <c r="P8" s="383">
        <v>61817</v>
      </c>
      <c r="Q8" s="383">
        <v>99486</v>
      </c>
      <c r="R8" s="387">
        <v>115419</v>
      </c>
      <c r="S8" s="384">
        <v>160715</v>
      </c>
      <c r="T8" s="385">
        <v>184236</v>
      </c>
      <c r="U8" s="129"/>
      <c r="V8" s="129"/>
      <c r="W8" s="129"/>
      <c r="X8" s="129"/>
      <c r="Y8" s="129"/>
      <c r="Z8" s="129"/>
      <c r="AA8" s="129"/>
      <c r="AB8" s="129"/>
      <c r="AC8" s="129"/>
      <c r="AD8" s="129"/>
      <c r="AE8" s="129"/>
      <c r="AF8" s="129"/>
    </row>
    <row r="9" spans="2:32">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row>
    <row r="10" spans="2:32">
      <c r="B10" s="1453" t="s">
        <v>276</v>
      </c>
      <c r="C10" s="1453"/>
      <c r="D10" s="1453"/>
      <c r="E10" s="1453"/>
      <c r="F10" s="1453"/>
      <c r="G10" s="1453"/>
      <c r="H10" s="1453"/>
      <c r="I10" s="1453"/>
      <c r="J10" s="1453"/>
      <c r="K10" s="1453"/>
      <c r="L10" s="1453"/>
      <c r="M10" s="1453"/>
      <c r="N10" s="1453"/>
      <c r="O10" s="1453"/>
      <c r="P10" s="1453"/>
      <c r="Q10" s="1453"/>
      <c r="R10" s="366"/>
      <c r="S10" s="366"/>
      <c r="T10" s="366"/>
      <c r="U10" s="366"/>
      <c r="V10" s="129"/>
      <c r="W10" s="129"/>
      <c r="X10" s="129"/>
      <c r="Y10" s="129"/>
      <c r="Z10" s="129"/>
      <c r="AA10" s="129"/>
      <c r="AB10" s="129"/>
      <c r="AC10" s="129"/>
      <c r="AD10" s="129"/>
      <c r="AE10" s="129"/>
      <c r="AF10" s="129"/>
    </row>
    <row r="11" spans="2:32" ht="15" thickBot="1">
      <c r="B11" s="388"/>
      <c r="C11" s="388"/>
      <c r="D11" s="388"/>
      <c r="E11" s="388"/>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row>
    <row r="12" spans="2:32" ht="15" customHeight="1" thickBot="1">
      <c r="B12" s="1456"/>
      <c r="C12" s="1447" t="s">
        <v>261</v>
      </c>
      <c r="D12" s="1448"/>
      <c r="E12" s="1448"/>
      <c r="F12" s="1448"/>
      <c r="G12" s="1448"/>
      <c r="H12" s="1448"/>
      <c r="I12" s="1448"/>
      <c r="J12" s="1448"/>
      <c r="K12" s="1448"/>
      <c r="L12" s="1448"/>
      <c r="M12" s="1448"/>
      <c r="N12" s="1448"/>
      <c r="O12" s="1448"/>
      <c r="P12" s="1448"/>
      <c r="Q12" s="1448"/>
      <c r="R12" s="1448"/>
      <c r="S12" s="1448"/>
      <c r="T12" s="1449"/>
      <c r="U12" s="1447" t="s">
        <v>262</v>
      </c>
      <c r="V12" s="1448"/>
      <c r="W12" s="1448"/>
      <c r="X12" s="1448"/>
      <c r="Y12" s="1448"/>
      <c r="Z12" s="1448"/>
      <c r="AA12" s="1448"/>
      <c r="AB12" s="1448"/>
      <c r="AC12" s="1448"/>
      <c r="AD12" s="1448"/>
      <c r="AE12" s="1448"/>
      <c r="AF12" s="1449"/>
    </row>
    <row r="13" spans="2:32">
      <c r="B13" s="1457"/>
      <c r="C13" s="1459">
        <v>2017</v>
      </c>
      <c r="D13" s="1451"/>
      <c r="E13" s="1460"/>
      <c r="F13" s="1450">
        <v>2018</v>
      </c>
      <c r="G13" s="1451"/>
      <c r="H13" s="1460"/>
      <c r="I13" s="1450">
        <v>2019</v>
      </c>
      <c r="J13" s="1451"/>
      <c r="K13" s="1451"/>
      <c r="L13" s="1450">
        <v>2020</v>
      </c>
      <c r="M13" s="1451"/>
      <c r="N13" s="1451"/>
      <c r="O13" s="1450">
        <v>2021</v>
      </c>
      <c r="P13" s="1451"/>
      <c r="Q13" s="1452"/>
      <c r="R13" s="1450">
        <v>2022</v>
      </c>
      <c r="S13" s="1451"/>
      <c r="T13" s="1452"/>
      <c r="U13" s="1461">
        <v>2017</v>
      </c>
      <c r="V13" s="1463"/>
      <c r="W13" s="1464">
        <v>2018</v>
      </c>
      <c r="X13" s="1463"/>
      <c r="Y13" s="1464">
        <v>2019</v>
      </c>
      <c r="Z13" s="1463"/>
      <c r="AA13" s="1464">
        <v>2020</v>
      </c>
      <c r="AB13" s="1462"/>
      <c r="AC13" s="1461">
        <v>2021</v>
      </c>
      <c r="AD13" s="1462"/>
      <c r="AE13" s="1461">
        <v>2022</v>
      </c>
      <c r="AF13" s="1462"/>
    </row>
    <row r="14" spans="2:32" ht="86.25" thickBot="1">
      <c r="B14" s="1458"/>
      <c r="C14" s="389" t="s">
        <v>277</v>
      </c>
      <c r="D14" s="351" t="s">
        <v>278</v>
      </c>
      <c r="E14" s="351" t="s">
        <v>279</v>
      </c>
      <c r="F14" s="351" t="s">
        <v>277</v>
      </c>
      <c r="G14" s="351" t="s">
        <v>278</v>
      </c>
      <c r="H14" s="351" t="s">
        <v>279</v>
      </c>
      <c r="I14" s="351" t="s">
        <v>277</v>
      </c>
      <c r="J14" s="390" t="s">
        <v>278</v>
      </c>
      <c r="K14" s="390" t="s">
        <v>279</v>
      </c>
      <c r="L14" s="351" t="s">
        <v>277</v>
      </c>
      <c r="M14" s="390" t="s">
        <v>278</v>
      </c>
      <c r="N14" s="390" t="s">
        <v>279</v>
      </c>
      <c r="O14" s="351" t="s">
        <v>277</v>
      </c>
      <c r="P14" s="390" t="s">
        <v>278</v>
      </c>
      <c r="Q14" s="352" t="s">
        <v>279</v>
      </c>
      <c r="R14" s="351" t="s">
        <v>277</v>
      </c>
      <c r="S14" s="390" t="s">
        <v>278</v>
      </c>
      <c r="T14" s="352" t="s">
        <v>279</v>
      </c>
      <c r="U14" s="389" t="s">
        <v>277</v>
      </c>
      <c r="V14" s="351" t="s">
        <v>278</v>
      </c>
      <c r="W14" s="351" t="s">
        <v>277</v>
      </c>
      <c r="X14" s="351" t="s">
        <v>278</v>
      </c>
      <c r="Y14" s="351" t="s">
        <v>277</v>
      </c>
      <c r="Z14" s="351" t="s">
        <v>278</v>
      </c>
      <c r="AA14" s="350" t="s">
        <v>277</v>
      </c>
      <c r="AB14" s="352" t="s">
        <v>278</v>
      </c>
      <c r="AC14" s="350" t="s">
        <v>277</v>
      </c>
      <c r="AD14" s="352" t="s">
        <v>278</v>
      </c>
      <c r="AE14" s="350" t="s">
        <v>277</v>
      </c>
      <c r="AF14" s="352" t="s">
        <v>278</v>
      </c>
    </row>
    <row r="15" spans="2:32" ht="28.5">
      <c r="B15" s="391" t="s">
        <v>280</v>
      </c>
      <c r="C15" s="373">
        <v>259</v>
      </c>
      <c r="D15" s="374">
        <v>308</v>
      </c>
      <c r="E15" s="374">
        <v>0</v>
      </c>
      <c r="F15" s="374">
        <v>580</v>
      </c>
      <c r="G15" s="375">
        <v>220</v>
      </c>
      <c r="H15" s="375">
        <v>0</v>
      </c>
      <c r="I15" s="375">
        <v>757.80399999999997</v>
      </c>
      <c r="J15" s="376">
        <v>272.346</v>
      </c>
      <c r="K15" s="376">
        <v>56.61</v>
      </c>
      <c r="L15" s="375">
        <v>918.94600000000003</v>
      </c>
      <c r="M15" s="376">
        <v>186.23699999999999</v>
      </c>
      <c r="N15" s="376">
        <v>0</v>
      </c>
      <c r="O15" s="375">
        <v>696.79</v>
      </c>
      <c r="P15" s="376">
        <v>209.84800000000001</v>
      </c>
      <c r="Q15" s="377">
        <v>0</v>
      </c>
      <c r="R15" s="375">
        <v>544.149</v>
      </c>
      <c r="S15" s="376">
        <v>36.664000000000001</v>
      </c>
      <c r="T15" s="377">
        <v>0</v>
      </c>
      <c r="U15" s="373">
        <v>1929</v>
      </c>
      <c r="V15" s="374">
        <v>247</v>
      </c>
      <c r="W15" s="374">
        <v>2704</v>
      </c>
      <c r="X15" s="375">
        <v>90</v>
      </c>
      <c r="Y15" s="339">
        <v>3112.3330000000001</v>
      </c>
      <c r="Z15" s="339">
        <v>377.11500000000001</v>
      </c>
      <c r="AA15" s="338">
        <v>3713.8890000000001</v>
      </c>
      <c r="AB15" s="342">
        <v>361.85300000000001</v>
      </c>
      <c r="AC15" s="338">
        <v>5022.2650000000003</v>
      </c>
      <c r="AD15" s="342">
        <v>470.178</v>
      </c>
      <c r="AE15" s="338">
        <v>6664.0690000000004</v>
      </c>
      <c r="AF15" s="342">
        <v>47.317999999999998</v>
      </c>
    </row>
    <row r="16" spans="2:32" ht="15" thickBot="1">
      <c r="B16" s="392" t="s">
        <v>281</v>
      </c>
      <c r="C16" s="381">
        <v>444</v>
      </c>
      <c r="D16" s="382">
        <v>148</v>
      </c>
      <c r="E16" s="382">
        <v>0</v>
      </c>
      <c r="F16" s="382">
        <v>508</v>
      </c>
      <c r="G16" s="383">
        <v>141</v>
      </c>
      <c r="H16" s="383">
        <v>0</v>
      </c>
      <c r="I16" s="383">
        <v>478</v>
      </c>
      <c r="J16" s="384">
        <v>160</v>
      </c>
      <c r="K16" s="384">
        <v>48</v>
      </c>
      <c r="L16" s="383">
        <v>685</v>
      </c>
      <c r="M16" s="384">
        <v>127</v>
      </c>
      <c r="N16" s="384">
        <v>0</v>
      </c>
      <c r="O16" s="383">
        <v>675</v>
      </c>
      <c r="P16" s="384">
        <v>149</v>
      </c>
      <c r="Q16" s="385">
        <v>0</v>
      </c>
      <c r="R16" s="383">
        <v>259</v>
      </c>
      <c r="S16" s="384">
        <v>27</v>
      </c>
      <c r="T16" s="385">
        <v>0</v>
      </c>
      <c r="U16" s="381">
        <v>29389</v>
      </c>
      <c r="V16" s="382">
        <v>726</v>
      </c>
      <c r="W16" s="382">
        <v>61186</v>
      </c>
      <c r="X16" s="382">
        <v>631</v>
      </c>
      <c r="Y16" s="345">
        <v>93138</v>
      </c>
      <c r="Z16" s="345">
        <v>6348</v>
      </c>
      <c r="AA16" s="344">
        <v>107953</v>
      </c>
      <c r="AB16" s="347">
        <v>7466</v>
      </c>
      <c r="AC16" s="344">
        <v>150563</v>
      </c>
      <c r="AD16" s="347">
        <v>10152</v>
      </c>
      <c r="AE16" s="344">
        <v>129926</v>
      </c>
      <c r="AF16" s="347">
        <v>855</v>
      </c>
    </row>
    <row r="17" spans="2:3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row>
    <row r="18" spans="2:38">
      <c r="B18" s="1453" t="s">
        <v>282</v>
      </c>
      <c r="C18" s="1453"/>
      <c r="D18" s="1453"/>
      <c r="E18" s="1453"/>
      <c r="F18" s="1453"/>
      <c r="G18" s="1453"/>
      <c r="H18" s="1453"/>
      <c r="I18" s="1453"/>
      <c r="J18" s="1453"/>
      <c r="K18" s="1453"/>
      <c r="L18" s="1453"/>
      <c r="M18" s="1453"/>
      <c r="N18" s="1453"/>
      <c r="O18" s="1453"/>
      <c r="P18" s="1453"/>
      <c r="Q18" s="1453"/>
      <c r="R18" s="1453"/>
      <c r="S18" s="1453"/>
      <c r="T18" s="1453"/>
      <c r="U18" s="129"/>
      <c r="V18" s="129"/>
      <c r="W18" s="129"/>
      <c r="X18" s="129"/>
      <c r="Y18" s="129"/>
      <c r="Z18" s="129"/>
      <c r="AA18" s="129"/>
      <c r="AB18" s="129"/>
      <c r="AC18" s="129"/>
      <c r="AD18" s="129"/>
      <c r="AE18" s="129"/>
      <c r="AF18" s="129"/>
    </row>
    <row r="19" spans="2:38" ht="15" thickBot="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2:38" ht="15" customHeight="1" thickBot="1">
      <c r="B20" s="1456"/>
      <c r="C20" s="1447" t="s">
        <v>261</v>
      </c>
      <c r="D20" s="1448"/>
      <c r="E20" s="1448"/>
      <c r="F20" s="1448"/>
      <c r="G20" s="1448"/>
      <c r="H20" s="1448"/>
      <c r="I20" s="1448"/>
      <c r="J20" s="1448"/>
      <c r="K20" s="1448"/>
      <c r="L20" s="1448"/>
      <c r="M20" s="1448"/>
      <c r="N20" s="1448"/>
      <c r="O20" s="1448"/>
      <c r="P20" s="1448"/>
      <c r="Q20" s="1448"/>
      <c r="R20" s="1448"/>
      <c r="S20" s="1448"/>
      <c r="T20" s="1449"/>
      <c r="U20" s="1447" t="s">
        <v>262</v>
      </c>
      <c r="V20" s="1448"/>
      <c r="W20" s="1448"/>
      <c r="X20" s="1448"/>
      <c r="Y20" s="1448"/>
      <c r="Z20" s="1448"/>
      <c r="AA20" s="1448"/>
      <c r="AB20" s="1448"/>
      <c r="AC20" s="1448"/>
      <c r="AD20" s="1448"/>
      <c r="AE20" s="1448"/>
      <c r="AF20" s="1448"/>
      <c r="AG20" s="1448"/>
      <c r="AH20" s="1448"/>
      <c r="AI20" s="1448"/>
      <c r="AJ20" s="1448"/>
      <c r="AK20" s="1448"/>
      <c r="AL20" s="1449"/>
    </row>
    <row r="21" spans="2:38">
      <c r="B21" s="1457"/>
      <c r="C21" s="1466">
        <v>2017</v>
      </c>
      <c r="D21" s="1467"/>
      <c r="E21" s="1467"/>
      <c r="F21" s="1467">
        <v>2018</v>
      </c>
      <c r="G21" s="1467"/>
      <c r="H21" s="1467"/>
      <c r="I21" s="1467">
        <v>2019</v>
      </c>
      <c r="J21" s="1467"/>
      <c r="K21" s="1450"/>
      <c r="L21" s="1467">
        <v>2020</v>
      </c>
      <c r="M21" s="1467"/>
      <c r="N21" s="1450"/>
      <c r="O21" s="1467">
        <v>2021</v>
      </c>
      <c r="P21" s="1467"/>
      <c r="Q21" s="1450"/>
      <c r="R21" s="1468">
        <v>2022</v>
      </c>
      <c r="S21" s="1468"/>
      <c r="T21" s="1469"/>
      <c r="U21" s="1461">
        <v>2017</v>
      </c>
      <c r="V21" s="1465"/>
      <c r="W21" s="1463"/>
      <c r="X21" s="1464">
        <v>2018</v>
      </c>
      <c r="Y21" s="1465"/>
      <c r="Z21" s="1463"/>
      <c r="AA21" s="1464">
        <v>2019</v>
      </c>
      <c r="AB21" s="1465"/>
      <c r="AC21" s="1463"/>
      <c r="AD21" s="1464">
        <v>2020</v>
      </c>
      <c r="AE21" s="1465"/>
      <c r="AF21" s="1463"/>
      <c r="AG21" s="1464">
        <v>2021</v>
      </c>
      <c r="AH21" s="1465"/>
      <c r="AI21" s="1463"/>
      <c r="AJ21" s="1464">
        <v>2022</v>
      </c>
      <c r="AK21" s="1465"/>
      <c r="AL21" s="1462"/>
    </row>
    <row r="22" spans="2:38" ht="43.5" thickBot="1">
      <c r="B22" s="1458"/>
      <c r="C22" s="389" t="s">
        <v>283</v>
      </c>
      <c r="D22" s="351" t="s">
        <v>284</v>
      </c>
      <c r="E22" s="351" t="s">
        <v>285</v>
      </c>
      <c r="F22" s="351" t="s">
        <v>283</v>
      </c>
      <c r="G22" s="351" t="s">
        <v>284</v>
      </c>
      <c r="H22" s="351" t="s">
        <v>285</v>
      </c>
      <c r="I22" s="351" t="s">
        <v>283</v>
      </c>
      <c r="J22" s="351" t="s">
        <v>284</v>
      </c>
      <c r="K22" s="390" t="s">
        <v>285</v>
      </c>
      <c r="L22" s="351" t="s">
        <v>283</v>
      </c>
      <c r="M22" s="351" t="s">
        <v>284</v>
      </c>
      <c r="N22" s="390" t="s">
        <v>285</v>
      </c>
      <c r="O22" s="351" t="s">
        <v>283</v>
      </c>
      <c r="P22" s="351" t="s">
        <v>284</v>
      </c>
      <c r="Q22" s="390" t="s">
        <v>285</v>
      </c>
      <c r="R22" s="351" t="s">
        <v>283</v>
      </c>
      <c r="S22" s="351" t="s">
        <v>284</v>
      </c>
      <c r="T22" s="352" t="s">
        <v>285</v>
      </c>
      <c r="U22" s="350" t="s">
        <v>283</v>
      </c>
      <c r="V22" s="351" t="s">
        <v>284</v>
      </c>
      <c r="W22" s="351" t="s">
        <v>285</v>
      </c>
      <c r="X22" s="351" t="s">
        <v>283</v>
      </c>
      <c r="Y22" s="351" t="s">
        <v>284</v>
      </c>
      <c r="Z22" s="351" t="s">
        <v>285</v>
      </c>
      <c r="AA22" s="351" t="s">
        <v>283</v>
      </c>
      <c r="AB22" s="351" t="s">
        <v>284</v>
      </c>
      <c r="AC22" s="351" t="s">
        <v>285</v>
      </c>
      <c r="AD22" s="350" t="s">
        <v>283</v>
      </c>
      <c r="AE22" s="351" t="s">
        <v>284</v>
      </c>
      <c r="AF22" s="390" t="s">
        <v>285</v>
      </c>
      <c r="AG22" s="351" t="s">
        <v>283</v>
      </c>
      <c r="AH22" s="351" t="s">
        <v>284</v>
      </c>
      <c r="AI22" s="390" t="s">
        <v>285</v>
      </c>
      <c r="AJ22" s="351" t="s">
        <v>283</v>
      </c>
      <c r="AK22" s="351" t="s">
        <v>284</v>
      </c>
      <c r="AL22" s="352" t="s">
        <v>285</v>
      </c>
    </row>
    <row r="23" spans="2:38" ht="28.5">
      <c r="B23" s="391" t="s">
        <v>280</v>
      </c>
      <c r="C23" s="373">
        <v>296</v>
      </c>
      <c r="D23" s="374">
        <v>177</v>
      </c>
      <c r="E23" s="374">
        <v>94</v>
      </c>
      <c r="F23" s="374">
        <v>407</v>
      </c>
      <c r="G23" s="374">
        <v>310</v>
      </c>
      <c r="H23" s="375">
        <v>83</v>
      </c>
      <c r="I23" s="374">
        <v>462.27600000000001</v>
      </c>
      <c r="J23" s="374">
        <v>518</v>
      </c>
      <c r="K23" s="376">
        <v>106.815</v>
      </c>
      <c r="L23" s="374">
        <v>566.41800000000001</v>
      </c>
      <c r="M23" s="374">
        <v>480.76499999999999</v>
      </c>
      <c r="N23" s="376">
        <v>58</v>
      </c>
      <c r="O23" s="374">
        <v>615.221</v>
      </c>
      <c r="P23" s="374">
        <v>219.08099999999999</v>
      </c>
      <c r="Q23" s="376">
        <v>72.335999999999999</v>
      </c>
      <c r="R23" s="374">
        <v>442.30399999999997</v>
      </c>
      <c r="S23" s="374">
        <v>107.482</v>
      </c>
      <c r="T23" s="377">
        <v>31.026</v>
      </c>
      <c r="U23" s="378">
        <v>181</v>
      </c>
      <c r="V23" s="374">
        <v>1357</v>
      </c>
      <c r="W23" s="374">
        <v>638</v>
      </c>
      <c r="X23" s="374">
        <v>509</v>
      </c>
      <c r="Y23" s="374">
        <v>1645</v>
      </c>
      <c r="Z23" s="375">
        <v>640</v>
      </c>
      <c r="AA23" s="374">
        <v>1074.7470000000001</v>
      </c>
      <c r="AB23" s="374">
        <v>1719</v>
      </c>
      <c r="AC23" s="375">
        <v>695.47900000000004</v>
      </c>
      <c r="AD23" s="378">
        <v>1113.8150000000001</v>
      </c>
      <c r="AE23" s="374">
        <v>2140.2660000000001</v>
      </c>
      <c r="AF23" s="376">
        <v>821.66200000000003</v>
      </c>
      <c r="AG23" s="374">
        <v>1986.288</v>
      </c>
      <c r="AH23" s="374">
        <v>2345.7820000000002</v>
      </c>
      <c r="AI23" s="376">
        <v>1160.373</v>
      </c>
      <c r="AJ23" s="374">
        <v>2462.8626300000001</v>
      </c>
      <c r="AK23" s="374">
        <v>2586.6182699999999</v>
      </c>
      <c r="AL23" s="377">
        <v>1661.9059999999999</v>
      </c>
    </row>
    <row r="24" spans="2:38" ht="15" thickBot="1">
      <c r="B24" s="392" t="s">
        <v>281</v>
      </c>
      <c r="C24" s="393">
        <v>252</v>
      </c>
      <c r="D24" s="394">
        <v>300</v>
      </c>
      <c r="E24" s="394">
        <v>40</v>
      </c>
      <c r="F24" s="395">
        <v>281</v>
      </c>
      <c r="G24" s="395">
        <v>326</v>
      </c>
      <c r="H24" s="383">
        <v>42</v>
      </c>
      <c r="I24" s="395">
        <v>305</v>
      </c>
      <c r="J24" s="395">
        <v>328</v>
      </c>
      <c r="K24" s="384">
        <v>53</v>
      </c>
      <c r="L24" s="395">
        <v>463</v>
      </c>
      <c r="M24" s="395">
        <v>305</v>
      </c>
      <c r="N24" s="384">
        <v>44</v>
      </c>
      <c r="O24" s="395">
        <v>550</v>
      </c>
      <c r="P24" s="395">
        <v>227</v>
      </c>
      <c r="Q24" s="384">
        <v>47</v>
      </c>
      <c r="R24" s="395">
        <v>206</v>
      </c>
      <c r="S24" s="395">
        <v>42</v>
      </c>
      <c r="T24" s="385">
        <v>39</v>
      </c>
      <c r="U24" s="396">
        <v>13507</v>
      </c>
      <c r="V24" s="394">
        <v>14212</v>
      </c>
      <c r="W24" s="394">
        <v>2396</v>
      </c>
      <c r="X24" s="394">
        <v>38977</v>
      </c>
      <c r="Y24" s="394">
        <v>20410</v>
      </c>
      <c r="Z24" s="383">
        <v>2430</v>
      </c>
      <c r="AA24" s="395">
        <v>66858</v>
      </c>
      <c r="AB24" s="395">
        <v>29718</v>
      </c>
      <c r="AC24" s="383">
        <v>2910</v>
      </c>
      <c r="AD24" s="397">
        <v>64236</v>
      </c>
      <c r="AE24" s="395">
        <v>47018</v>
      </c>
      <c r="AF24" s="384">
        <v>4165</v>
      </c>
      <c r="AG24" s="395">
        <v>94033</v>
      </c>
      <c r="AH24" s="395">
        <v>56801</v>
      </c>
      <c r="AI24" s="384">
        <v>9881</v>
      </c>
      <c r="AJ24" s="395">
        <v>109086</v>
      </c>
      <c r="AK24" s="395">
        <v>64676</v>
      </c>
      <c r="AL24" s="385">
        <v>10474</v>
      </c>
    </row>
    <row r="25" spans="2:38">
      <c r="B25" s="129"/>
      <c r="C25" s="129"/>
      <c r="D25" s="129"/>
      <c r="E25" s="129"/>
      <c r="F25" s="129"/>
      <c r="G25" s="129"/>
      <c r="H25" s="129"/>
      <c r="I25" s="129"/>
      <c r="J25" s="129"/>
      <c r="K25" s="129"/>
      <c r="L25" s="129"/>
      <c r="M25" s="129"/>
      <c r="N25" s="129"/>
      <c r="O25" s="129"/>
      <c r="P25" s="129"/>
      <c r="Q25" s="129"/>
      <c r="U25" s="129"/>
      <c r="V25" s="129"/>
      <c r="W25" s="129"/>
      <c r="X25" s="129"/>
      <c r="Y25" s="129"/>
      <c r="Z25" s="129"/>
      <c r="AA25" s="129"/>
      <c r="AB25" s="129"/>
      <c r="AC25" s="129"/>
      <c r="AD25" s="129"/>
      <c r="AE25" s="129"/>
      <c r="AF25" s="129"/>
      <c r="AG25" s="129"/>
      <c r="AH25" s="129"/>
      <c r="AI25" s="129"/>
    </row>
    <row r="26" spans="2:38">
      <c r="B26" s="1442" t="s">
        <v>286</v>
      </c>
      <c r="C26" s="1442"/>
      <c r="D26" s="1442"/>
      <c r="E26" s="1442"/>
      <c r="F26" s="1442"/>
      <c r="G26" s="1442"/>
      <c r="H26" s="1442"/>
      <c r="I26" s="1442"/>
      <c r="J26" s="1442"/>
      <c r="K26" s="1442"/>
      <c r="L26" s="1442"/>
      <c r="M26" s="1442"/>
      <c r="N26" s="1442"/>
      <c r="O26" s="1442"/>
      <c r="P26" s="1442"/>
      <c r="Q26" s="1442"/>
      <c r="R26" s="1442"/>
      <c r="S26" s="398"/>
      <c r="T26" s="129"/>
      <c r="U26" s="129"/>
      <c r="V26" s="129"/>
      <c r="W26" s="129"/>
      <c r="X26" s="129"/>
      <c r="Y26" s="129"/>
      <c r="Z26" s="129"/>
      <c r="AA26" s="129"/>
      <c r="AB26" s="129"/>
      <c r="AC26" s="129"/>
      <c r="AD26" s="129"/>
      <c r="AE26" s="129"/>
      <c r="AF26" s="129"/>
    </row>
    <row r="27" spans="2:38" ht="15" thickBot="1">
      <c r="B27" s="399"/>
      <c r="C27" s="399"/>
      <c r="D27" s="399"/>
      <c r="E27" s="399"/>
      <c r="F27" s="399"/>
      <c r="G27" s="399"/>
      <c r="H27" s="399"/>
      <c r="I27" s="399"/>
      <c r="J27" s="399"/>
      <c r="K27" s="399"/>
      <c r="L27" s="398"/>
      <c r="M27" s="398"/>
      <c r="N27" s="398"/>
      <c r="O27" s="398"/>
      <c r="P27" s="398"/>
      <c r="Q27" s="398"/>
      <c r="R27" s="398"/>
      <c r="S27" s="398"/>
      <c r="T27" s="398"/>
      <c r="U27" s="129"/>
      <c r="V27" s="129"/>
      <c r="W27" s="129"/>
      <c r="X27" s="129"/>
      <c r="Y27" s="129"/>
      <c r="Z27" s="129"/>
      <c r="AA27" s="129"/>
      <c r="AB27" s="129"/>
      <c r="AC27" s="129"/>
      <c r="AD27" s="129"/>
      <c r="AE27" s="129"/>
      <c r="AF27" s="129"/>
    </row>
    <row r="28" spans="2:38">
      <c r="B28" s="1440"/>
      <c r="C28" s="1443">
        <v>2017</v>
      </c>
      <c r="D28" s="1444"/>
      <c r="E28" s="1444"/>
      <c r="F28" s="1444"/>
      <c r="G28" s="1444">
        <v>2018</v>
      </c>
      <c r="H28" s="1444"/>
      <c r="I28" s="1444"/>
      <c r="J28" s="1444"/>
      <c r="K28" s="1444">
        <v>2019</v>
      </c>
      <c r="L28" s="1444"/>
      <c r="M28" s="1444"/>
      <c r="N28" s="1445"/>
      <c r="O28" s="1444">
        <v>2020</v>
      </c>
      <c r="P28" s="1444"/>
      <c r="Q28" s="1444"/>
      <c r="R28" s="1446"/>
      <c r="S28" s="1429">
        <v>2021</v>
      </c>
      <c r="T28" s="1430"/>
      <c r="U28" s="1430"/>
      <c r="V28" s="1431"/>
      <c r="W28" s="1429">
        <v>2022</v>
      </c>
      <c r="X28" s="1430"/>
      <c r="Y28" s="1430"/>
      <c r="Z28" s="1431"/>
      <c r="AA28" s="129"/>
      <c r="AB28" s="129"/>
      <c r="AC28" s="129"/>
      <c r="AD28" s="129"/>
      <c r="AE28" s="129"/>
      <c r="AF28" s="129"/>
    </row>
    <row r="29" spans="2:38" ht="57.75" thickBot="1">
      <c r="B29" s="1441"/>
      <c r="C29" s="350" t="s">
        <v>287</v>
      </c>
      <c r="D29" s="351" t="s">
        <v>288</v>
      </c>
      <c r="E29" s="351" t="s">
        <v>289</v>
      </c>
      <c r="F29" s="351" t="s">
        <v>290</v>
      </c>
      <c r="G29" s="351" t="s">
        <v>287</v>
      </c>
      <c r="H29" s="351" t="s">
        <v>288</v>
      </c>
      <c r="I29" s="351" t="s">
        <v>289</v>
      </c>
      <c r="J29" s="351" t="s">
        <v>290</v>
      </c>
      <c r="K29" s="351" t="s">
        <v>287</v>
      </c>
      <c r="L29" s="351" t="s">
        <v>288</v>
      </c>
      <c r="M29" s="351" t="s">
        <v>289</v>
      </c>
      <c r="N29" s="390" t="s">
        <v>290</v>
      </c>
      <c r="O29" s="351" t="s">
        <v>287</v>
      </c>
      <c r="P29" s="351" t="s">
        <v>288</v>
      </c>
      <c r="Q29" s="351" t="s">
        <v>289</v>
      </c>
      <c r="R29" s="352" t="s">
        <v>290</v>
      </c>
      <c r="S29" s="351" t="s">
        <v>287</v>
      </c>
      <c r="T29" s="351" t="s">
        <v>288</v>
      </c>
      <c r="U29" s="351" t="s">
        <v>289</v>
      </c>
      <c r="V29" s="352" t="s">
        <v>290</v>
      </c>
      <c r="W29" s="351" t="s">
        <v>287</v>
      </c>
      <c r="X29" s="351" t="s">
        <v>288</v>
      </c>
      <c r="Y29" s="351" t="s">
        <v>289</v>
      </c>
      <c r="Z29" s="352" t="s">
        <v>290</v>
      </c>
      <c r="AA29" s="129"/>
      <c r="AB29" s="129"/>
      <c r="AC29" s="129"/>
      <c r="AD29" s="129"/>
      <c r="AE29" s="129"/>
      <c r="AF29" s="129"/>
    </row>
    <row r="30" spans="2:38" ht="28.5">
      <c r="B30" s="372" t="s">
        <v>280</v>
      </c>
      <c r="C30" s="400">
        <v>1477</v>
      </c>
      <c r="D30" s="401">
        <v>121</v>
      </c>
      <c r="E30" s="401">
        <v>1145</v>
      </c>
      <c r="F30" s="401">
        <v>0</v>
      </c>
      <c r="G30" s="401">
        <v>2267</v>
      </c>
      <c r="H30" s="401">
        <v>129</v>
      </c>
      <c r="I30" s="401">
        <v>1198</v>
      </c>
      <c r="J30" s="401">
        <v>0</v>
      </c>
      <c r="K30" s="401">
        <v>3560.511</v>
      </c>
      <c r="L30" s="401">
        <v>142.98699999999999</v>
      </c>
      <c r="M30" s="401">
        <v>872.67200000000003</v>
      </c>
      <c r="N30" s="402">
        <v>3.7999999999999999E-2</v>
      </c>
      <c r="O30" s="401">
        <v>3762.703</v>
      </c>
      <c r="P30" s="401">
        <v>222.22200000000001</v>
      </c>
      <c r="Q30" s="401">
        <v>1193.777</v>
      </c>
      <c r="R30" s="403">
        <v>2.2240000000000002</v>
      </c>
      <c r="S30" s="401">
        <v>4583.3149999999996</v>
      </c>
      <c r="T30" s="401">
        <v>261.74</v>
      </c>
      <c r="U30" s="401">
        <v>1547.577</v>
      </c>
      <c r="V30" s="403">
        <v>6.4489999999999998</v>
      </c>
      <c r="W30" s="401">
        <v>5930.3589000000002</v>
      </c>
      <c r="X30" s="401">
        <v>62.3</v>
      </c>
      <c r="Y30" s="401">
        <v>1239.183</v>
      </c>
      <c r="Z30" s="403">
        <v>60.356999999999999</v>
      </c>
      <c r="AA30" s="129"/>
      <c r="AB30" s="129"/>
      <c r="AC30" s="129"/>
      <c r="AD30" s="129"/>
      <c r="AE30" s="129"/>
      <c r="AF30" s="129"/>
    </row>
    <row r="31" spans="2:38" ht="15" thickBot="1">
      <c r="B31" s="380" t="s">
        <v>281</v>
      </c>
      <c r="C31" s="404">
        <v>17536</v>
      </c>
      <c r="D31" s="405">
        <v>150</v>
      </c>
      <c r="E31" s="405">
        <v>13021</v>
      </c>
      <c r="F31" s="405">
        <v>0</v>
      </c>
      <c r="G31" s="405">
        <v>48963</v>
      </c>
      <c r="H31" s="405">
        <v>142</v>
      </c>
      <c r="I31" s="405">
        <v>13361</v>
      </c>
      <c r="J31" s="405">
        <v>0</v>
      </c>
      <c r="K31" s="405">
        <v>86444</v>
      </c>
      <c r="L31" s="405">
        <v>169</v>
      </c>
      <c r="M31" s="405">
        <v>13558</v>
      </c>
      <c r="N31" s="406">
        <v>1</v>
      </c>
      <c r="O31" s="405">
        <v>91820</v>
      </c>
      <c r="P31" s="405">
        <v>278</v>
      </c>
      <c r="Q31" s="405">
        <v>24119</v>
      </c>
      <c r="R31" s="407">
        <v>14</v>
      </c>
      <c r="S31" s="405">
        <v>127322</v>
      </c>
      <c r="T31" s="405">
        <v>343</v>
      </c>
      <c r="U31" s="405">
        <v>33859</v>
      </c>
      <c r="V31" s="407">
        <v>15</v>
      </c>
      <c r="W31" s="405">
        <v>163180</v>
      </c>
      <c r="X31" s="405">
        <v>111</v>
      </c>
      <c r="Y31" s="405">
        <v>21228</v>
      </c>
      <c r="Z31" s="407">
        <v>4</v>
      </c>
      <c r="AA31" s="129"/>
      <c r="AB31" s="129"/>
      <c r="AC31" s="129"/>
      <c r="AD31" s="129"/>
      <c r="AE31" s="129"/>
      <c r="AF31" s="129"/>
    </row>
    <row r="32" spans="2:3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row>
  </sheetData>
  <mergeCells count="44">
    <mergeCell ref="AA13:AB13"/>
    <mergeCell ref="AC13:AD13"/>
    <mergeCell ref="O13:Q13"/>
    <mergeCell ref="U20:AL20"/>
    <mergeCell ref="W13:X13"/>
    <mergeCell ref="B18:T18"/>
    <mergeCell ref="B20:B22"/>
    <mergeCell ref="C21:E21"/>
    <mergeCell ref="F21:H21"/>
    <mergeCell ref="I21:K21"/>
    <mergeCell ref="L21:N21"/>
    <mergeCell ref="O21:Q21"/>
    <mergeCell ref="C20:T20"/>
    <mergeCell ref="R21:T21"/>
    <mergeCell ref="U21:W21"/>
    <mergeCell ref="X21:Z21"/>
    <mergeCell ref="AA21:AC21"/>
    <mergeCell ref="AG21:AI21"/>
    <mergeCell ref="AD21:AF21"/>
    <mergeCell ref="AJ21:AL21"/>
    <mergeCell ref="U12:AF12"/>
    <mergeCell ref="R13:T13"/>
    <mergeCell ref="B3:N3"/>
    <mergeCell ref="B5:B6"/>
    <mergeCell ref="B10:Q10"/>
    <mergeCell ref="C5:K5"/>
    <mergeCell ref="L5:T5"/>
    <mergeCell ref="B12:B14"/>
    <mergeCell ref="C13:E13"/>
    <mergeCell ref="F13:H13"/>
    <mergeCell ref="I13:K13"/>
    <mergeCell ref="L13:N13"/>
    <mergeCell ref="C12:T12"/>
    <mergeCell ref="AE13:AF13"/>
    <mergeCell ref="U13:V13"/>
    <mergeCell ref="Y13:Z13"/>
    <mergeCell ref="W28:Z28"/>
    <mergeCell ref="S28:V28"/>
    <mergeCell ref="B26:R26"/>
    <mergeCell ref="B28:B29"/>
    <mergeCell ref="C28:F28"/>
    <mergeCell ref="G28:J28"/>
    <mergeCell ref="K28:N28"/>
    <mergeCell ref="O28:R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1"/>
  <sheetViews>
    <sheetView workbookViewId="0"/>
  </sheetViews>
  <sheetFormatPr defaultColWidth="9.140625" defaultRowHeight="12.75"/>
  <cols>
    <col min="1" max="1" width="9.85546875" style="411" customWidth="1"/>
    <col min="2" max="2" width="48.42578125" style="432" customWidth="1"/>
    <col min="3" max="4" width="20.28515625" style="433" customWidth="1"/>
    <col min="5" max="5" width="20.28515625" style="409" customWidth="1"/>
    <col min="6" max="7" width="20.28515625" style="433" customWidth="1"/>
    <col min="8" max="8" width="20.28515625" style="409" customWidth="1"/>
    <col min="9" max="9" width="9.140625" style="437"/>
    <col min="10" max="10" width="13.28515625" style="437" customWidth="1"/>
    <col min="11" max="36" width="9.140625" style="437"/>
    <col min="37" max="16384" width="9.140625" style="411"/>
  </cols>
  <sheetData>
    <row r="1" spans="1:49">
      <c r="A1" s="759"/>
      <c r="B1" s="437"/>
      <c r="C1" s="437"/>
      <c r="D1" s="437"/>
      <c r="E1" s="761"/>
      <c r="F1" s="437"/>
      <c r="G1" s="437"/>
      <c r="H1" s="410" t="s">
        <v>272</v>
      </c>
      <c r="AK1" s="437"/>
      <c r="AL1" s="437"/>
      <c r="AM1" s="437"/>
      <c r="AN1" s="437"/>
      <c r="AO1" s="437"/>
      <c r="AP1" s="437"/>
      <c r="AQ1" s="437"/>
      <c r="AR1" s="437"/>
      <c r="AS1" s="437"/>
      <c r="AT1" s="437"/>
      <c r="AU1" s="437"/>
      <c r="AV1" s="437"/>
      <c r="AW1" s="437"/>
    </row>
    <row r="2" spans="1:49" s="408" customFormat="1">
      <c r="A2" s="759"/>
      <c r="B2" s="434"/>
      <c r="C2" s="762"/>
      <c r="D2" s="762"/>
      <c r="E2" s="761"/>
      <c r="F2" s="762"/>
      <c r="G2" s="762"/>
      <c r="H2" s="761"/>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row>
    <row r="3" spans="1:49" s="408" customFormat="1" ht="15" customHeight="1">
      <c r="A3" s="759"/>
      <c r="B3" s="1470" t="s">
        <v>748</v>
      </c>
      <c r="C3" s="1470"/>
      <c r="D3" s="1470"/>
      <c r="E3" s="1470"/>
      <c r="F3" s="1470"/>
      <c r="G3" s="1470"/>
      <c r="H3" s="1470"/>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row>
    <row r="4" spans="1:49" s="408" customFormat="1" ht="14.25">
      <c r="A4" s="759"/>
      <c r="B4" s="775"/>
      <c r="C4" s="775"/>
      <c r="D4" s="775"/>
      <c r="E4" s="775"/>
      <c r="F4" s="775"/>
      <c r="G4" s="775"/>
      <c r="H4" s="775"/>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row>
    <row r="5" spans="1:49" s="408" customFormat="1" ht="13.5" thickBot="1">
      <c r="A5" s="759"/>
      <c r="B5" s="434"/>
      <c r="C5" s="762"/>
      <c r="D5" s="762"/>
      <c r="E5" s="439"/>
      <c r="F5" s="762"/>
      <c r="G5" s="762"/>
      <c r="H5" s="439" t="s">
        <v>216</v>
      </c>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row>
    <row r="6" spans="1:49" s="415" customFormat="1" ht="38.25">
      <c r="A6" s="760"/>
      <c r="B6" s="758" t="s">
        <v>291</v>
      </c>
      <c r="C6" s="413" t="s">
        <v>292</v>
      </c>
      <c r="D6" s="413" t="s">
        <v>293</v>
      </c>
      <c r="E6" s="414" t="s">
        <v>294</v>
      </c>
      <c r="F6" s="413" t="s">
        <v>749</v>
      </c>
      <c r="G6" s="413" t="s">
        <v>750</v>
      </c>
      <c r="H6" s="414" t="s">
        <v>751</v>
      </c>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row>
    <row r="7" spans="1:49">
      <c r="B7" s="416" t="s">
        <v>295</v>
      </c>
      <c r="C7" s="417"/>
      <c r="D7" s="417"/>
      <c r="E7" s="418"/>
      <c r="F7" s="417"/>
      <c r="G7" s="417"/>
      <c r="H7" s="418"/>
    </row>
    <row r="8" spans="1:49">
      <c r="B8" s="419" t="s">
        <v>296</v>
      </c>
      <c r="C8" s="420">
        <v>59.60925804</v>
      </c>
      <c r="D8" s="420">
        <v>8.2804359999999999</v>
      </c>
      <c r="E8" s="421">
        <v>67.889694039999995</v>
      </c>
      <c r="F8" s="420">
        <v>65.191880999999995</v>
      </c>
      <c r="G8" s="420">
        <v>9.0275979999999993</v>
      </c>
      <c r="H8" s="421">
        <v>74.219479000000007</v>
      </c>
      <c r="I8" s="444"/>
      <c r="J8" s="444"/>
      <c r="K8" s="444"/>
    </row>
    <row r="9" spans="1:49" hidden="1">
      <c r="B9" s="422" t="s">
        <v>297</v>
      </c>
      <c r="C9" s="420">
        <v>0</v>
      </c>
      <c r="D9" s="420">
        <v>0</v>
      </c>
      <c r="E9" s="421">
        <v>0</v>
      </c>
      <c r="F9" s="420">
        <v>0</v>
      </c>
      <c r="G9" s="420">
        <v>0</v>
      </c>
      <c r="H9" s="421">
        <v>0</v>
      </c>
      <c r="I9" s="444"/>
      <c r="J9" s="444"/>
      <c r="K9" s="444"/>
    </row>
    <row r="10" spans="1:49">
      <c r="B10" s="422" t="s">
        <v>298</v>
      </c>
      <c r="C10" s="420">
        <v>59.60925804</v>
      </c>
      <c r="D10" s="420">
        <v>8.2804359999999999</v>
      </c>
      <c r="E10" s="421">
        <v>67.889694039999995</v>
      </c>
      <c r="F10" s="420">
        <v>65.191880999999995</v>
      </c>
      <c r="G10" s="420">
        <v>9.0275979999999993</v>
      </c>
      <c r="H10" s="421">
        <v>74.219479000000007</v>
      </c>
      <c r="I10" s="444"/>
      <c r="J10" s="444"/>
      <c r="K10" s="444"/>
    </row>
    <row r="11" spans="1:49">
      <c r="B11" s="419" t="s">
        <v>299</v>
      </c>
      <c r="C11" s="420">
        <v>11720.051528049999</v>
      </c>
      <c r="D11" s="420">
        <v>9033.9140090000001</v>
      </c>
      <c r="E11" s="421">
        <v>20753.96553705</v>
      </c>
      <c r="F11" s="420">
        <v>12270.153202</v>
      </c>
      <c r="G11" s="420">
        <v>9896.1544190000004</v>
      </c>
      <c r="H11" s="421">
        <v>22166.307621</v>
      </c>
      <c r="I11" s="444"/>
      <c r="J11" s="444"/>
      <c r="K11" s="444"/>
    </row>
    <row r="12" spans="1:49" ht="25.5">
      <c r="B12" s="423" t="s">
        <v>300</v>
      </c>
      <c r="C12" s="420">
        <v>1046.8042016499999</v>
      </c>
      <c r="D12" s="420">
        <v>100.572751</v>
      </c>
      <c r="E12" s="421">
        <v>1147.37695265</v>
      </c>
      <c r="F12" s="420">
        <v>953.77272699999992</v>
      </c>
      <c r="G12" s="420">
        <v>95.630510000000001</v>
      </c>
      <c r="H12" s="421">
        <v>1049.403237</v>
      </c>
      <c r="I12" s="444"/>
      <c r="J12" s="444"/>
      <c r="K12" s="444"/>
    </row>
    <row r="13" spans="1:49" ht="22.5" customHeight="1">
      <c r="B13" s="422" t="s">
        <v>301</v>
      </c>
      <c r="C13" s="420">
        <v>638.55557765000003</v>
      </c>
      <c r="D13" s="420">
        <v>46.464773000000001</v>
      </c>
      <c r="E13" s="421">
        <v>685.02035064999995</v>
      </c>
      <c r="F13" s="420">
        <v>613.63171799999998</v>
      </c>
      <c r="G13" s="420">
        <v>52.137824999999999</v>
      </c>
      <c r="H13" s="421">
        <v>665.769543</v>
      </c>
      <c r="I13" s="444"/>
      <c r="J13" s="444"/>
      <c r="K13" s="444"/>
    </row>
    <row r="14" spans="1:49">
      <c r="B14" s="422" t="s">
        <v>302</v>
      </c>
      <c r="C14" s="420">
        <v>29.184434</v>
      </c>
      <c r="D14" s="420">
        <v>0</v>
      </c>
      <c r="E14" s="421">
        <v>29.184434</v>
      </c>
      <c r="F14" s="420">
        <v>34.349233999999996</v>
      </c>
      <c r="G14" s="420">
        <v>0</v>
      </c>
      <c r="H14" s="421">
        <v>34.349233999999996</v>
      </c>
      <c r="I14" s="444"/>
      <c r="J14" s="444"/>
      <c r="K14" s="444"/>
    </row>
    <row r="15" spans="1:49">
      <c r="B15" s="422" t="s">
        <v>303</v>
      </c>
      <c r="C15" s="420">
        <v>609.37114365000002</v>
      </c>
      <c r="D15" s="420">
        <v>46.464773000000001</v>
      </c>
      <c r="E15" s="421">
        <v>655.83591664999994</v>
      </c>
      <c r="F15" s="420">
        <v>579.28248400000007</v>
      </c>
      <c r="G15" s="420">
        <v>52.137824999999999</v>
      </c>
      <c r="H15" s="421">
        <v>631.42030899999997</v>
      </c>
      <c r="I15" s="444"/>
      <c r="J15" s="444"/>
      <c r="K15" s="444"/>
    </row>
    <row r="16" spans="1:49" ht="25.5">
      <c r="B16" s="422" t="s">
        <v>304</v>
      </c>
      <c r="C16" s="420">
        <v>408.24862400000001</v>
      </c>
      <c r="D16" s="420">
        <v>54.107978000000003</v>
      </c>
      <c r="E16" s="421">
        <v>462.35660200000001</v>
      </c>
      <c r="F16" s="420">
        <v>340.141009</v>
      </c>
      <c r="G16" s="420">
        <v>43.492684999999994</v>
      </c>
      <c r="H16" s="421">
        <v>383.63369399999999</v>
      </c>
      <c r="I16" s="444"/>
      <c r="J16" s="444"/>
      <c r="K16" s="444"/>
    </row>
    <row r="17" spans="2:11">
      <c r="B17" s="422" t="s">
        <v>305</v>
      </c>
      <c r="C17" s="420">
        <v>0.96676300000000004</v>
      </c>
      <c r="D17" s="420">
        <v>0</v>
      </c>
      <c r="E17" s="421">
        <v>0.96676300000000004</v>
      </c>
      <c r="F17" s="420">
        <v>1.416523</v>
      </c>
      <c r="G17" s="420">
        <v>0</v>
      </c>
      <c r="H17" s="421">
        <v>1.416523</v>
      </c>
      <c r="I17" s="444"/>
      <c r="J17" s="444"/>
      <c r="K17" s="444"/>
    </row>
    <row r="18" spans="2:11">
      <c r="B18" s="422" t="s">
        <v>306</v>
      </c>
      <c r="C18" s="420">
        <v>407.28186099999999</v>
      </c>
      <c r="D18" s="420">
        <v>54.107978000000003</v>
      </c>
      <c r="E18" s="421">
        <v>461.38983899999999</v>
      </c>
      <c r="F18" s="420">
        <v>338.72448599999996</v>
      </c>
      <c r="G18" s="420">
        <v>43.492684999999994</v>
      </c>
      <c r="H18" s="421">
        <v>382.21717099999995</v>
      </c>
      <c r="I18" s="444"/>
      <c r="J18" s="444"/>
      <c r="K18" s="444"/>
    </row>
    <row r="19" spans="2:11" hidden="1">
      <c r="B19" s="422" t="s">
        <v>307</v>
      </c>
      <c r="C19" s="420">
        <v>0</v>
      </c>
      <c r="D19" s="420">
        <v>0</v>
      </c>
      <c r="E19" s="421">
        <v>0</v>
      </c>
      <c r="F19" s="420">
        <v>0</v>
      </c>
      <c r="G19" s="420">
        <v>0</v>
      </c>
      <c r="H19" s="421">
        <v>0</v>
      </c>
      <c r="I19" s="444"/>
      <c r="J19" s="444"/>
      <c r="K19" s="444"/>
    </row>
    <row r="20" spans="2:11" ht="57.75" customHeight="1">
      <c r="B20" s="423" t="s">
        <v>308</v>
      </c>
      <c r="C20" s="420">
        <v>251.05353299999999</v>
      </c>
      <c r="D20" s="420">
        <v>35.716225999999999</v>
      </c>
      <c r="E20" s="421">
        <v>286.76975900000002</v>
      </c>
      <c r="F20" s="420">
        <v>198.05447799999999</v>
      </c>
      <c r="G20" s="420">
        <v>0</v>
      </c>
      <c r="H20" s="421">
        <v>198.05447799999999</v>
      </c>
      <c r="I20" s="444"/>
      <c r="J20" s="444"/>
      <c r="K20" s="444"/>
    </row>
    <row r="21" spans="2:11" ht="38.25">
      <c r="B21" s="422" t="s">
        <v>309</v>
      </c>
      <c r="C21" s="420">
        <v>12.3</v>
      </c>
      <c r="D21" s="420">
        <v>0</v>
      </c>
      <c r="E21" s="421">
        <v>12.3</v>
      </c>
      <c r="F21" s="420">
        <v>12.3</v>
      </c>
      <c r="G21" s="420">
        <v>0</v>
      </c>
      <c r="H21" s="421">
        <v>12.3</v>
      </c>
      <c r="I21" s="444"/>
      <c r="J21" s="444"/>
      <c r="K21" s="444"/>
    </row>
    <row r="22" spans="2:11" ht="38.25" hidden="1">
      <c r="B22" s="422" t="s">
        <v>310</v>
      </c>
      <c r="C22" s="420">
        <v>0</v>
      </c>
      <c r="D22" s="420">
        <v>0</v>
      </c>
      <c r="E22" s="421">
        <v>0</v>
      </c>
      <c r="F22" s="420">
        <v>0</v>
      </c>
      <c r="G22" s="420">
        <v>0</v>
      </c>
      <c r="H22" s="421">
        <v>0</v>
      </c>
      <c r="I22" s="444"/>
      <c r="J22" s="444"/>
      <c r="K22" s="444"/>
    </row>
    <row r="23" spans="2:11" ht="25.5">
      <c r="B23" s="422" t="s">
        <v>311</v>
      </c>
      <c r="C23" s="420">
        <v>52.596316999999999</v>
      </c>
      <c r="D23" s="420">
        <v>35.716225999999999</v>
      </c>
      <c r="E23" s="421">
        <v>88.312543000000005</v>
      </c>
      <c r="F23" s="420">
        <v>0</v>
      </c>
      <c r="G23" s="420">
        <v>0</v>
      </c>
      <c r="H23" s="421">
        <v>0</v>
      </c>
      <c r="I23" s="444"/>
      <c r="J23" s="444"/>
      <c r="K23" s="444"/>
    </row>
    <row r="24" spans="2:11" ht="38.25" hidden="1">
      <c r="B24" s="422" t="s">
        <v>312</v>
      </c>
      <c r="C24" s="420">
        <v>0</v>
      </c>
      <c r="D24" s="420">
        <v>0</v>
      </c>
      <c r="E24" s="421">
        <v>0</v>
      </c>
      <c r="F24" s="420">
        <v>0</v>
      </c>
      <c r="G24" s="420">
        <v>0</v>
      </c>
      <c r="H24" s="421">
        <v>0</v>
      </c>
      <c r="I24" s="444"/>
      <c r="J24" s="444"/>
      <c r="K24" s="444"/>
    </row>
    <row r="25" spans="2:11" ht="25.5" hidden="1">
      <c r="B25" s="422" t="s">
        <v>313</v>
      </c>
      <c r="C25" s="420">
        <v>0</v>
      </c>
      <c r="D25" s="420">
        <v>0</v>
      </c>
      <c r="E25" s="421">
        <v>0</v>
      </c>
      <c r="F25" s="420">
        <v>0</v>
      </c>
      <c r="G25" s="420">
        <v>0</v>
      </c>
      <c r="H25" s="421">
        <v>0</v>
      </c>
      <c r="I25" s="444"/>
      <c r="J25" s="444"/>
      <c r="K25" s="444"/>
    </row>
    <row r="26" spans="2:11" ht="45" hidden="1" customHeight="1">
      <c r="B26" s="422" t="s">
        <v>314</v>
      </c>
      <c r="C26" s="420">
        <v>0</v>
      </c>
      <c r="D26" s="420">
        <v>0</v>
      </c>
      <c r="E26" s="421">
        <v>0</v>
      </c>
      <c r="F26" s="420">
        <v>0</v>
      </c>
      <c r="G26" s="420">
        <v>0</v>
      </c>
      <c r="H26" s="421">
        <v>0</v>
      </c>
      <c r="I26" s="444"/>
      <c r="J26" s="444"/>
      <c r="K26" s="444"/>
    </row>
    <row r="27" spans="2:11">
      <c r="B27" s="422" t="s">
        <v>315</v>
      </c>
      <c r="C27" s="420">
        <v>186.15721600000001</v>
      </c>
      <c r="D27" s="420">
        <v>0</v>
      </c>
      <c r="E27" s="421">
        <v>186.15721600000001</v>
      </c>
      <c r="F27" s="420">
        <v>185.75447800000001</v>
      </c>
      <c r="G27" s="420">
        <v>0</v>
      </c>
      <c r="H27" s="421">
        <v>185.75447800000001</v>
      </c>
      <c r="I27" s="444"/>
      <c r="J27" s="444"/>
      <c r="K27" s="444"/>
    </row>
    <row r="28" spans="2:11" ht="15.75" customHeight="1">
      <c r="B28" s="423" t="s">
        <v>316</v>
      </c>
      <c r="C28" s="420">
        <v>10422.1937934</v>
      </c>
      <c r="D28" s="420">
        <v>8897.6250319999999</v>
      </c>
      <c r="E28" s="421">
        <v>19319.818825400002</v>
      </c>
      <c r="F28" s="420">
        <v>11118.325997</v>
      </c>
      <c r="G28" s="420">
        <v>9800.5239089999995</v>
      </c>
      <c r="H28" s="421">
        <v>20918.849905999999</v>
      </c>
      <c r="I28" s="444"/>
      <c r="J28" s="444"/>
      <c r="K28" s="444"/>
    </row>
    <row r="29" spans="2:11" ht="16.5" customHeight="1">
      <c r="B29" s="422" t="s">
        <v>317</v>
      </c>
      <c r="C29" s="420">
        <v>1995.1393189999999</v>
      </c>
      <c r="D29" s="420">
        <v>570.50982899999997</v>
      </c>
      <c r="E29" s="421">
        <v>2565.649148</v>
      </c>
      <c r="F29" s="420">
        <v>2138.4611639999998</v>
      </c>
      <c r="G29" s="420">
        <v>643.45916</v>
      </c>
      <c r="H29" s="421">
        <v>2781.9203240000002</v>
      </c>
      <c r="I29" s="444"/>
      <c r="J29" s="444"/>
      <c r="K29" s="444"/>
    </row>
    <row r="30" spans="2:11" ht="25.5">
      <c r="B30" s="422" t="s">
        <v>318</v>
      </c>
      <c r="C30" s="420">
        <v>180.84105</v>
      </c>
      <c r="D30" s="420">
        <v>1.123124</v>
      </c>
      <c r="E30" s="421">
        <v>181.96417400000001</v>
      </c>
      <c r="F30" s="420">
        <v>181.48866200000001</v>
      </c>
      <c r="G30" s="420">
        <v>5.5448649999999997</v>
      </c>
      <c r="H30" s="421">
        <v>187.03352699999999</v>
      </c>
      <c r="I30" s="444"/>
      <c r="J30" s="444"/>
      <c r="K30" s="444"/>
    </row>
    <row r="31" spans="2:11" ht="25.5">
      <c r="B31" s="422" t="s">
        <v>319</v>
      </c>
      <c r="C31" s="420">
        <v>1814.2982689999999</v>
      </c>
      <c r="D31" s="420">
        <v>569.38670500000001</v>
      </c>
      <c r="E31" s="421">
        <v>2383.6849739999998</v>
      </c>
      <c r="F31" s="420">
        <v>1956.9725020000001</v>
      </c>
      <c r="G31" s="420">
        <v>637.91429500000004</v>
      </c>
      <c r="H31" s="421">
        <v>2594.8867969999997</v>
      </c>
      <c r="I31" s="444"/>
      <c r="J31" s="444"/>
      <c r="K31" s="444"/>
    </row>
    <row r="32" spans="2:11" ht="25.5">
      <c r="B32" s="422" t="s">
        <v>320</v>
      </c>
      <c r="C32" s="420">
        <v>3481.39093095</v>
      </c>
      <c r="D32" s="420">
        <v>6418.7089640000004</v>
      </c>
      <c r="E32" s="421">
        <v>9900.0998949500008</v>
      </c>
      <c r="F32" s="420">
        <v>3582.4262829999998</v>
      </c>
      <c r="G32" s="420">
        <v>7097.2159089999996</v>
      </c>
      <c r="H32" s="421">
        <v>10679.642191999999</v>
      </c>
      <c r="I32" s="444"/>
      <c r="J32" s="444"/>
      <c r="K32" s="444"/>
    </row>
    <row r="33" spans="2:11" ht="25.5">
      <c r="B33" s="422" t="s">
        <v>321</v>
      </c>
      <c r="C33" s="420">
        <v>40.528085340000004</v>
      </c>
      <c r="D33" s="420">
        <v>1.735814</v>
      </c>
      <c r="E33" s="421">
        <v>42.263899340000002</v>
      </c>
      <c r="F33" s="420">
        <v>231.840577</v>
      </c>
      <c r="G33" s="420">
        <v>0</v>
      </c>
      <c r="H33" s="421">
        <v>231.840577</v>
      </c>
      <c r="I33" s="444"/>
      <c r="J33" s="444"/>
      <c r="K33" s="444"/>
    </row>
    <row r="34" spans="2:11" ht="25.5">
      <c r="B34" s="422" t="s">
        <v>322</v>
      </c>
      <c r="C34" s="420">
        <v>3010.2132834600002</v>
      </c>
      <c r="D34" s="420">
        <v>6384.9878600000002</v>
      </c>
      <c r="E34" s="421">
        <v>9395.201143459999</v>
      </c>
      <c r="F34" s="420">
        <v>2927.9868939999997</v>
      </c>
      <c r="G34" s="420">
        <v>7064.0489400000006</v>
      </c>
      <c r="H34" s="421">
        <v>9992.0358340000002</v>
      </c>
      <c r="I34" s="444"/>
      <c r="J34" s="444"/>
      <c r="K34" s="444"/>
    </row>
    <row r="35" spans="2:11" ht="25.5">
      <c r="B35" s="422" t="s">
        <v>323</v>
      </c>
      <c r="C35" s="420">
        <v>110.56222</v>
      </c>
      <c r="D35" s="420">
        <v>1.8282890000000001</v>
      </c>
      <c r="E35" s="421">
        <v>112.39050899999999</v>
      </c>
      <c r="F35" s="420">
        <v>77.814374999999998</v>
      </c>
      <c r="G35" s="420">
        <v>1.72</v>
      </c>
      <c r="H35" s="421">
        <v>79.534374999999997</v>
      </c>
      <c r="I35" s="444"/>
      <c r="J35" s="444"/>
      <c r="K35" s="444"/>
    </row>
    <row r="36" spans="2:11">
      <c r="B36" s="422" t="s">
        <v>324</v>
      </c>
      <c r="C36" s="420">
        <v>320.08734214999998</v>
      </c>
      <c r="D36" s="420">
        <v>30.157001000000001</v>
      </c>
      <c r="E36" s="421">
        <v>350.24434314999996</v>
      </c>
      <c r="F36" s="420">
        <v>344.78443699999997</v>
      </c>
      <c r="G36" s="420">
        <v>31.446968999999999</v>
      </c>
      <c r="H36" s="421">
        <v>376.23140599999999</v>
      </c>
      <c r="I36" s="444"/>
      <c r="J36" s="444"/>
      <c r="K36" s="444"/>
    </row>
    <row r="37" spans="2:11">
      <c r="B37" s="422" t="s">
        <v>325</v>
      </c>
      <c r="C37" s="420">
        <v>694.36401599999999</v>
      </c>
      <c r="D37" s="420">
        <v>238.59843900000001</v>
      </c>
      <c r="E37" s="421">
        <v>932.96245499999998</v>
      </c>
      <c r="F37" s="420">
        <v>746.67633899999998</v>
      </c>
      <c r="G37" s="420">
        <v>145.941506</v>
      </c>
      <c r="H37" s="421">
        <v>892.61784499999999</v>
      </c>
      <c r="I37" s="444"/>
      <c r="J37" s="444"/>
      <c r="K37" s="444"/>
    </row>
    <row r="38" spans="2:11" ht="12.75" hidden="1" customHeight="1">
      <c r="B38" s="422" t="s">
        <v>326</v>
      </c>
      <c r="C38" s="420">
        <v>0</v>
      </c>
      <c r="D38" s="420">
        <v>0</v>
      </c>
      <c r="E38" s="421">
        <v>0</v>
      </c>
      <c r="F38" s="420">
        <v>0</v>
      </c>
      <c r="G38" s="420">
        <v>0</v>
      </c>
      <c r="H38" s="421">
        <v>0</v>
      </c>
      <c r="I38" s="444"/>
      <c r="J38" s="444"/>
      <c r="K38" s="444"/>
    </row>
    <row r="39" spans="2:11" ht="12.75" hidden="1" customHeight="1">
      <c r="B39" s="422" t="s">
        <v>327</v>
      </c>
      <c r="C39" s="420">
        <v>0</v>
      </c>
      <c r="D39" s="420">
        <v>0</v>
      </c>
      <c r="E39" s="421">
        <v>0</v>
      </c>
      <c r="F39" s="420">
        <v>0</v>
      </c>
      <c r="G39" s="420">
        <v>0</v>
      </c>
      <c r="H39" s="421">
        <v>0</v>
      </c>
      <c r="I39" s="444"/>
      <c r="J39" s="444"/>
      <c r="K39" s="444"/>
    </row>
    <row r="40" spans="2:11" ht="12.75" customHeight="1">
      <c r="B40" s="422" t="s">
        <v>328</v>
      </c>
      <c r="C40" s="420">
        <v>237.238698</v>
      </c>
      <c r="D40" s="420">
        <v>0</v>
      </c>
      <c r="E40" s="421">
        <v>237.238698</v>
      </c>
      <c r="F40" s="420">
        <v>239.28513699999999</v>
      </c>
      <c r="G40" s="420">
        <v>0</v>
      </c>
      <c r="H40" s="421">
        <v>239.28513699999999</v>
      </c>
      <c r="I40" s="444"/>
      <c r="J40" s="444"/>
      <c r="K40" s="444"/>
    </row>
    <row r="41" spans="2:11" ht="12.75" customHeight="1">
      <c r="B41" s="422" t="s">
        <v>329</v>
      </c>
      <c r="C41" s="420">
        <v>457.12531799999999</v>
      </c>
      <c r="D41" s="420">
        <v>238.59843900000001</v>
      </c>
      <c r="E41" s="421">
        <v>695.72375699999998</v>
      </c>
      <c r="F41" s="420">
        <v>507.39120199999996</v>
      </c>
      <c r="G41" s="420">
        <v>145.941506</v>
      </c>
      <c r="H41" s="421">
        <v>653.33270800000003</v>
      </c>
      <c r="I41" s="444"/>
      <c r="J41" s="444"/>
      <c r="K41" s="444"/>
    </row>
    <row r="42" spans="2:11">
      <c r="B42" s="422" t="s">
        <v>330</v>
      </c>
      <c r="C42" s="424">
        <v>4251.2995274499999</v>
      </c>
      <c r="D42" s="424">
        <v>1669.8078</v>
      </c>
      <c r="E42" s="425">
        <v>5921.1073274499995</v>
      </c>
      <c r="F42" s="424">
        <v>4650.7622110000002</v>
      </c>
      <c r="G42" s="424">
        <v>1913.907334</v>
      </c>
      <c r="H42" s="425">
        <v>6564.6695449999997</v>
      </c>
      <c r="I42" s="444"/>
      <c r="J42" s="444"/>
      <c r="K42" s="444"/>
    </row>
    <row r="43" spans="2:11">
      <c r="B43" s="422" t="s">
        <v>331</v>
      </c>
      <c r="C43" s="424">
        <v>4223.32586945</v>
      </c>
      <c r="D43" s="424">
        <v>1594.4138780000001</v>
      </c>
      <c r="E43" s="425">
        <v>5817.7397474499994</v>
      </c>
      <c r="F43" s="424">
        <v>4620.9169850000008</v>
      </c>
      <c r="G43" s="424">
        <v>1836.1583600000001</v>
      </c>
      <c r="H43" s="425">
        <v>6457.0753449999993</v>
      </c>
      <c r="I43" s="444"/>
      <c r="J43" s="444"/>
      <c r="K43" s="444"/>
    </row>
    <row r="44" spans="2:11" hidden="1">
      <c r="B44" s="422" t="s">
        <v>332</v>
      </c>
      <c r="C44" s="424">
        <v>0</v>
      </c>
      <c r="D44" s="424">
        <v>0</v>
      </c>
      <c r="E44" s="425">
        <v>0</v>
      </c>
      <c r="F44" s="424">
        <v>0</v>
      </c>
      <c r="G44" s="424">
        <v>0</v>
      </c>
      <c r="H44" s="425">
        <v>0</v>
      </c>
      <c r="I44" s="444"/>
      <c r="J44" s="444"/>
      <c r="K44" s="444"/>
    </row>
    <row r="45" spans="2:11">
      <c r="B45" s="422" t="s">
        <v>333</v>
      </c>
      <c r="C45" s="424">
        <v>0</v>
      </c>
      <c r="D45" s="424">
        <v>75.393922000000003</v>
      </c>
      <c r="E45" s="425">
        <v>75.393922000000003</v>
      </c>
      <c r="F45" s="424">
        <v>0</v>
      </c>
      <c r="G45" s="424">
        <v>77.748974000000004</v>
      </c>
      <c r="H45" s="425">
        <v>77.748974000000004</v>
      </c>
      <c r="I45" s="444"/>
      <c r="J45" s="444"/>
      <c r="K45" s="444"/>
    </row>
    <row r="46" spans="2:11">
      <c r="B46" s="422" t="s">
        <v>334</v>
      </c>
      <c r="C46" s="420">
        <v>27.973658</v>
      </c>
      <c r="D46" s="420">
        <v>0</v>
      </c>
      <c r="E46" s="421">
        <v>27.973658</v>
      </c>
      <c r="F46" s="420">
        <v>29.845226</v>
      </c>
      <c r="G46" s="420">
        <v>0</v>
      </c>
      <c r="H46" s="421">
        <v>29.845226</v>
      </c>
      <c r="I46" s="444"/>
      <c r="J46" s="444"/>
      <c r="K46" s="444"/>
    </row>
    <row r="47" spans="2:11" hidden="1">
      <c r="B47" s="422" t="s">
        <v>335</v>
      </c>
      <c r="C47" s="420">
        <v>0</v>
      </c>
      <c r="D47" s="420">
        <v>0</v>
      </c>
      <c r="E47" s="421">
        <v>0</v>
      </c>
      <c r="F47" s="420">
        <v>0</v>
      </c>
      <c r="G47" s="420">
        <v>0</v>
      </c>
      <c r="H47" s="421">
        <v>0</v>
      </c>
      <c r="I47" s="444"/>
      <c r="J47" s="444"/>
      <c r="K47" s="444"/>
    </row>
    <row r="48" spans="2:11" ht="47.25" hidden="1" customHeight="1">
      <c r="B48" s="423" t="s">
        <v>336</v>
      </c>
      <c r="C48" s="420">
        <v>0</v>
      </c>
      <c r="D48" s="420">
        <v>0</v>
      </c>
      <c r="E48" s="421">
        <v>0</v>
      </c>
      <c r="F48" s="420">
        <v>0</v>
      </c>
      <c r="G48" s="420">
        <v>0</v>
      </c>
      <c r="H48" s="421">
        <v>0</v>
      </c>
      <c r="I48" s="444"/>
      <c r="J48" s="444"/>
      <c r="K48" s="444"/>
    </row>
    <row r="49" spans="2:11" ht="41.25" customHeight="1">
      <c r="B49" s="423" t="s">
        <v>337</v>
      </c>
      <c r="C49" s="420">
        <v>2044.25413344</v>
      </c>
      <c r="D49" s="420">
        <v>134.994249</v>
      </c>
      <c r="E49" s="421">
        <v>2179.2483824400001</v>
      </c>
      <c r="F49" s="420">
        <v>1801.7685789999998</v>
      </c>
      <c r="G49" s="420">
        <v>146.50430799999998</v>
      </c>
      <c r="H49" s="421">
        <v>1948.2728870000001</v>
      </c>
      <c r="I49" s="444"/>
      <c r="J49" s="444"/>
      <c r="K49" s="444"/>
    </row>
    <row r="50" spans="2:11" ht="25.5">
      <c r="B50" s="422" t="s">
        <v>338</v>
      </c>
      <c r="C50" s="420">
        <v>534.96296386999995</v>
      </c>
      <c r="D50" s="420">
        <v>6.5176309999999997</v>
      </c>
      <c r="E50" s="421">
        <v>541.48059487</v>
      </c>
      <c r="F50" s="420">
        <v>556.55954199999996</v>
      </c>
      <c r="G50" s="420">
        <v>7.0282839999999993</v>
      </c>
      <c r="H50" s="421">
        <v>563.58782599999995</v>
      </c>
      <c r="I50" s="444"/>
      <c r="J50" s="444"/>
      <c r="K50" s="444"/>
    </row>
    <row r="51" spans="2:11" ht="25.5">
      <c r="B51" s="422" t="s">
        <v>339</v>
      </c>
      <c r="C51" s="420">
        <v>0</v>
      </c>
      <c r="D51" s="420">
        <v>105.115993</v>
      </c>
      <c r="E51" s="421">
        <v>105.115993</v>
      </c>
      <c r="F51" s="420">
        <v>0</v>
      </c>
      <c r="G51" s="420">
        <v>117.276492</v>
      </c>
      <c r="H51" s="421">
        <v>117.276492</v>
      </c>
      <c r="I51" s="444"/>
      <c r="J51" s="444"/>
      <c r="K51" s="444"/>
    </row>
    <row r="52" spans="2:11" ht="25.5">
      <c r="B52" s="422" t="s">
        <v>340</v>
      </c>
      <c r="C52" s="420">
        <v>1506.0129479899999</v>
      </c>
      <c r="D52" s="420">
        <v>23.360624999999999</v>
      </c>
      <c r="E52" s="421">
        <v>1529.37357299</v>
      </c>
      <c r="F52" s="420">
        <v>1242.2671189999999</v>
      </c>
      <c r="G52" s="420">
        <v>22.199531999999998</v>
      </c>
      <c r="H52" s="421">
        <v>1264.4666510000002</v>
      </c>
      <c r="I52" s="444"/>
      <c r="J52" s="444"/>
      <c r="K52" s="444"/>
    </row>
    <row r="53" spans="2:11" ht="25.5">
      <c r="B53" s="422" t="s">
        <v>341</v>
      </c>
      <c r="C53" s="420">
        <v>3.2782215799999999</v>
      </c>
      <c r="D53" s="420">
        <v>0</v>
      </c>
      <c r="E53" s="421">
        <v>3.2782215799999999</v>
      </c>
      <c r="F53" s="420">
        <v>2.9419180000000003</v>
      </c>
      <c r="G53" s="420">
        <v>0</v>
      </c>
      <c r="H53" s="421">
        <v>2.9419180000000003</v>
      </c>
      <c r="I53" s="444"/>
      <c r="J53" s="444"/>
      <c r="K53" s="444"/>
    </row>
    <row r="54" spans="2:11" ht="25.5" hidden="1">
      <c r="B54" s="422" t="s">
        <v>342</v>
      </c>
      <c r="C54" s="420">
        <v>0</v>
      </c>
      <c r="D54" s="420">
        <v>0</v>
      </c>
      <c r="E54" s="421">
        <v>0</v>
      </c>
      <c r="F54" s="420">
        <v>0</v>
      </c>
      <c r="G54" s="420">
        <v>0</v>
      </c>
      <c r="H54" s="421">
        <v>0</v>
      </c>
      <c r="I54" s="444"/>
      <c r="J54" s="444"/>
      <c r="K54" s="444"/>
    </row>
    <row r="55" spans="2:11" ht="25.5" hidden="1">
      <c r="B55" s="422" t="s">
        <v>343</v>
      </c>
      <c r="C55" s="420">
        <v>0</v>
      </c>
      <c r="D55" s="420">
        <v>0</v>
      </c>
      <c r="E55" s="421">
        <v>0</v>
      </c>
      <c r="F55" s="420">
        <v>0</v>
      </c>
      <c r="G55" s="420">
        <v>0</v>
      </c>
      <c r="H55" s="421">
        <v>0</v>
      </c>
      <c r="I55" s="444"/>
      <c r="J55" s="444"/>
      <c r="K55" s="444"/>
    </row>
    <row r="56" spans="2:11" ht="38.25" hidden="1">
      <c r="B56" s="422" t="s">
        <v>344</v>
      </c>
      <c r="C56" s="420">
        <v>0</v>
      </c>
      <c r="D56" s="420">
        <v>0</v>
      </c>
      <c r="E56" s="421">
        <v>0</v>
      </c>
      <c r="F56" s="420">
        <v>0</v>
      </c>
      <c r="G56" s="420">
        <v>0</v>
      </c>
      <c r="H56" s="421">
        <v>0</v>
      </c>
      <c r="I56" s="444"/>
      <c r="J56" s="444"/>
      <c r="K56" s="444"/>
    </row>
    <row r="57" spans="2:11" ht="63.75" customHeight="1">
      <c r="B57" s="419" t="s">
        <v>345</v>
      </c>
      <c r="C57" s="420">
        <v>0</v>
      </c>
      <c r="D57" s="420">
        <v>705.92294700000002</v>
      </c>
      <c r="E57" s="421">
        <v>705.92294700000002</v>
      </c>
      <c r="F57" s="420">
        <v>0</v>
      </c>
      <c r="G57" s="420">
        <v>913.25834099999997</v>
      </c>
      <c r="H57" s="421">
        <v>913.25834099999997</v>
      </c>
      <c r="I57" s="444"/>
      <c r="J57" s="444"/>
      <c r="K57" s="444"/>
    </row>
    <row r="58" spans="2:11">
      <c r="B58" s="419" t="s">
        <v>346</v>
      </c>
      <c r="C58" s="420">
        <v>20.196303829999998</v>
      </c>
      <c r="D58" s="420">
        <v>1.9600569999999999</v>
      </c>
      <c r="E58" s="421">
        <v>22.156360829999997</v>
      </c>
      <c r="F58" s="420">
        <v>29.822707999999999</v>
      </c>
      <c r="G58" s="420">
        <v>6.20228</v>
      </c>
      <c r="H58" s="421">
        <v>36.024988</v>
      </c>
      <c r="I58" s="444"/>
      <c r="J58" s="444"/>
      <c r="K58" s="444"/>
    </row>
    <row r="59" spans="2:11">
      <c r="B59" s="422" t="s">
        <v>347</v>
      </c>
      <c r="C59" s="420">
        <v>0.34774148999999999</v>
      </c>
      <c r="D59" s="420">
        <v>0</v>
      </c>
      <c r="E59" s="421">
        <v>0.34774148999999999</v>
      </c>
      <c r="F59" s="420">
        <v>17.084773000000002</v>
      </c>
      <c r="G59" s="420">
        <v>6.1869830000000006</v>
      </c>
      <c r="H59" s="421">
        <v>23.271756</v>
      </c>
      <c r="I59" s="444"/>
      <c r="J59" s="444"/>
      <c r="K59" s="444"/>
    </row>
    <row r="60" spans="2:11">
      <c r="B60" s="422" t="s">
        <v>348</v>
      </c>
      <c r="C60" s="420">
        <v>19.848562340000001</v>
      </c>
      <c r="D60" s="420">
        <v>1.9600569999999999</v>
      </c>
      <c r="E60" s="421">
        <v>21.80861934</v>
      </c>
      <c r="F60" s="420">
        <v>12.737935</v>
      </c>
      <c r="G60" s="420">
        <v>1.5297E-2</v>
      </c>
      <c r="H60" s="421">
        <v>12.753232000000001</v>
      </c>
      <c r="I60" s="444"/>
      <c r="J60" s="444"/>
      <c r="K60" s="444"/>
    </row>
    <row r="61" spans="2:11">
      <c r="B61" s="419" t="s">
        <v>349</v>
      </c>
      <c r="C61" s="420">
        <v>2893.3524904999999</v>
      </c>
      <c r="D61" s="420">
        <v>326.92530900000003</v>
      </c>
      <c r="E61" s="421">
        <v>3220.2777995000001</v>
      </c>
      <c r="F61" s="420">
        <v>2947.6218039999999</v>
      </c>
      <c r="G61" s="420">
        <v>346.24963500000001</v>
      </c>
      <c r="H61" s="421">
        <v>3293.8714389999996</v>
      </c>
      <c r="I61" s="444"/>
      <c r="J61" s="444"/>
      <c r="K61" s="444"/>
    </row>
    <row r="62" spans="2:11" ht="25.5">
      <c r="B62" s="423" t="s">
        <v>350</v>
      </c>
      <c r="C62" s="420">
        <v>2366.5227897300001</v>
      </c>
      <c r="D62" s="420">
        <v>123.16067700000001</v>
      </c>
      <c r="E62" s="421">
        <v>2489.68346673</v>
      </c>
      <c r="F62" s="420">
        <v>2413.3141830000004</v>
      </c>
      <c r="G62" s="420">
        <v>157.591724</v>
      </c>
      <c r="H62" s="421">
        <v>2570.9059070000003</v>
      </c>
      <c r="I62" s="444"/>
      <c r="J62" s="444"/>
      <c r="K62" s="444"/>
    </row>
    <row r="63" spans="2:11">
      <c r="B63" s="422" t="s">
        <v>351</v>
      </c>
      <c r="C63" s="420">
        <v>1905.2700467100001</v>
      </c>
      <c r="D63" s="420">
        <v>123.16067700000001</v>
      </c>
      <c r="E63" s="421">
        <v>2028.4307237099999</v>
      </c>
      <c r="F63" s="420">
        <v>1927.8779730000001</v>
      </c>
      <c r="G63" s="420">
        <v>157.591724</v>
      </c>
      <c r="H63" s="421">
        <v>2085.469697</v>
      </c>
      <c r="I63" s="444"/>
      <c r="J63" s="444"/>
      <c r="K63" s="444"/>
    </row>
    <row r="64" spans="2:11">
      <c r="B64" s="422" t="s">
        <v>352</v>
      </c>
      <c r="C64" s="420">
        <v>447.42975001999997</v>
      </c>
      <c r="D64" s="420">
        <v>0</v>
      </c>
      <c r="E64" s="421">
        <v>447.42975001999997</v>
      </c>
      <c r="F64" s="420">
        <v>466.32668000000001</v>
      </c>
      <c r="G64" s="420">
        <v>0</v>
      </c>
      <c r="H64" s="421">
        <v>466.32668000000001</v>
      </c>
      <c r="I64" s="444"/>
      <c r="J64" s="444"/>
      <c r="K64" s="444"/>
    </row>
    <row r="65" spans="2:11" ht="25.5">
      <c r="B65" s="422" t="s">
        <v>353</v>
      </c>
      <c r="C65" s="420">
        <v>13.822993</v>
      </c>
      <c r="D65" s="420">
        <v>0</v>
      </c>
      <c r="E65" s="421">
        <v>13.822993</v>
      </c>
      <c r="F65" s="420">
        <v>19.109529999999999</v>
      </c>
      <c r="G65" s="420">
        <v>0</v>
      </c>
      <c r="H65" s="421">
        <v>19.109529999999999</v>
      </c>
      <c r="I65" s="444"/>
      <c r="J65" s="444"/>
      <c r="K65" s="444"/>
    </row>
    <row r="66" spans="2:11" ht="34.5" customHeight="1">
      <c r="B66" s="423" t="s">
        <v>354</v>
      </c>
      <c r="C66" s="420">
        <v>211.67214375999998</v>
      </c>
      <c r="D66" s="420">
        <v>13.459483000000001</v>
      </c>
      <c r="E66" s="421">
        <v>225.13162675999999</v>
      </c>
      <c r="F66" s="420">
        <v>176.74913000000001</v>
      </c>
      <c r="G66" s="420">
        <v>10.341261000000001</v>
      </c>
      <c r="H66" s="421">
        <v>187.09039100000001</v>
      </c>
      <c r="I66" s="444"/>
      <c r="J66" s="444"/>
      <c r="K66" s="444"/>
    </row>
    <row r="67" spans="2:11" ht="25.5">
      <c r="B67" s="422" t="s">
        <v>355</v>
      </c>
      <c r="C67" s="420">
        <v>6.7282799999999998</v>
      </c>
      <c r="D67" s="420">
        <v>0</v>
      </c>
      <c r="E67" s="421">
        <v>6.7282799999999998</v>
      </c>
      <c r="F67" s="420">
        <v>6.3234560000000002</v>
      </c>
      <c r="G67" s="420">
        <v>0</v>
      </c>
      <c r="H67" s="421">
        <v>6.3234560000000002</v>
      </c>
      <c r="I67" s="444"/>
      <c r="J67" s="444"/>
      <c r="K67" s="444"/>
    </row>
    <row r="68" spans="2:11" ht="25.5">
      <c r="B68" s="422" t="s">
        <v>356</v>
      </c>
      <c r="C68" s="420">
        <v>203.38860076</v>
      </c>
      <c r="D68" s="420">
        <v>13.459483000000001</v>
      </c>
      <c r="E68" s="421">
        <v>216.84808375999998</v>
      </c>
      <c r="F68" s="420">
        <v>168.367636</v>
      </c>
      <c r="G68" s="420">
        <v>10.341261000000001</v>
      </c>
      <c r="H68" s="421">
        <v>178.70889700000001</v>
      </c>
      <c r="I68" s="444"/>
      <c r="J68" s="444"/>
      <c r="K68" s="444"/>
    </row>
    <row r="69" spans="2:11" ht="25.5">
      <c r="B69" s="422" t="s">
        <v>357</v>
      </c>
      <c r="C69" s="420">
        <v>1.5552630000000001</v>
      </c>
      <c r="D69" s="420">
        <v>0</v>
      </c>
      <c r="E69" s="421">
        <v>1.5552630000000001</v>
      </c>
      <c r="F69" s="420">
        <v>2.0580379999999998</v>
      </c>
      <c r="G69" s="420">
        <v>0</v>
      </c>
      <c r="H69" s="421">
        <v>2.0580379999999998</v>
      </c>
      <c r="I69" s="444"/>
      <c r="J69" s="444"/>
      <c r="K69" s="444"/>
    </row>
    <row r="70" spans="2:11">
      <c r="B70" s="423" t="s">
        <v>358</v>
      </c>
      <c r="C70" s="420">
        <v>315.15755701</v>
      </c>
      <c r="D70" s="420">
        <v>190.305149</v>
      </c>
      <c r="E70" s="421">
        <v>505.46270600999998</v>
      </c>
      <c r="F70" s="420">
        <v>357.558491</v>
      </c>
      <c r="G70" s="420">
        <v>178.31664999999998</v>
      </c>
      <c r="H70" s="421">
        <v>535.87514099999999</v>
      </c>
      <c r="I70" s="444"/>
      <c r="J70" s="444"/>
      <c r="K70" s="444"/>
    </row>
    <row r="71" spans="2:11" ht="25.5">
      <c r="B71" s="422" t="s">
        <v>359</v>
      </c>
      <c r="C71" s="420">
        <v>174.50663148000001</v>
      </c>
      <c r="D71" s="420">
        <v>15.651774</v>
      </c>
      <c r="E71" s="421">
        <v>190.15840548000003</v>
      </c>
      <c r="F71" s="420">
        <v>173.858994</v>
      </c>
      <c r="G71" s="420">
        <v>18.718653999999997</v>
      </c>
      <c r="H71" s="421">
        <v>192.57764799999998</v>
      </c>
      <c r="I71" s="444"/>
      <c r="J71" s="444"/>
      <c r="K71" s="444"/>
    </row>
    <row r="72" spans="2:11">
      <c r="B72" s="422" t="s">
        <v>360</v>
      </c>
      <c r="C72" s="420">
        <v>61.387397399999998</v>
      </c>
      <c r="D72" s="420">
        <v>172.724198</v>
      </c>
      <c r="E72" s="421">
        <v>234.1115954</v>
      </c>
      <c r="F72" s="420">
        <v>72.824562</v>
      </c>
      <c r="G72" s="420">
        <v>156.64938800000002</v>
      </c>
      <c r="H72" s="421">
        <v>229.47395</v>
      </c>
      <c r="I72" s="444"/>
      <c r="J72" s="444"/>
      <c r="K72" s="444"/>
    </row>
    <row r="73" spans="2:11">
      <c r="B73" s="422" t="s">
        <v>361</v>
      </c>
      <c r="C73" s="420">
        <v>79.263528129999997</v>
      </c>
      <c r="D73" s="420">
        <v>1.9291769999999999</v>
      </c>
      <c r="E73" s="421">
        <v>81.192705129999993</v>
      </c>
      <c r="F73" s="420">
        <v>110.87493499999999</v>
      </c>
      <c r="G73" s="420">
        <v>2.9486080000000001</v>
      </c>
      <c r="H73" s="421">
        <v>113.823543</v>
      </c>
      <c r="I73" s="444"/>
      <c r="J73" s="444"/>
      <c r="K73" s="444"/>
    </row>
    <row r="74" spans="2:11" ht="25.5" hidden="1">
      <c r="B74" s="423" t="s">
        <v>362</v>
      </c>
      <c r="C74" s="420">
        <v>0</v>
      </c>
      <c r="D74" s="420">
        <v>0</v>
      </c>
      <c r="E74" s="421">
        <v>0</v>
      </c>
      <c r="F74" s="420">
        <v>0</v>
      </c>
      <c r="G74" s="420">
        <v>0</v>
      </c>
      <c r="H74" s="421">
        <v>0</v>
      </c>
      <c r="I74" s="444"/>
      <c r="J74" s="444"/>
      <c r="K74" s="444"/>
    </row>
    <row r="75" spans="2:11">
      <c r="B75" s="419" t="s">
        <v>363</v>
      </c>
      <c r="C75" s="420">
        <v>476.99982209000001</v>
      </c>
      <c r="D75" s="420">
        <v>217.41498799999999</v>
      </c>
      <c r="E75" s="421">
        <v>694.41481009000006</v>
      </c>
      <c r="F75" s="420">
        <v>544.98882100000003</v>
      </c>
      <c r="G75" s="420">
        <v>198.938772</v>
      </c>
      <c r="H75" s="421">
        <v>743.927593</v>
      </c>
      <c r="I75" s="444"/>
      <c r="J75" s="444"/>
      <c r="K75" s="444"/>
    </row>
    <row r="76" spans="2:11" ht="38.25">
      <c r="B76" s="423" t="s">
        <v>364</v>
      </c>
      <c r="C76" s="420">
        <v>158.77107597</v>
      </c>
      <c r="D76" s="420">
        <v>17.694454</v>
      </c>
      <c r="E76" s="421">
        <v>176.46552997000001</v>
      </c>
      <c r="F76" s="420">
        <v>137.48655300000001</v>
      </c>
      <c r="G76" s="420">
        <v>18.571404999999999</v>
      </c>
      <c r="H76" s="421">
        <v>156.05795800000001</v>
      </c>
      <c r="I76" s="444"/>
      <c r="J76" s="444"/>
      <c r="K76" s="444"/>
    </row>
    <row r="77" spans="2:11">
      <c r="B77" s="422" t="s">
        <v>365</v>
      </c>
      <c r="C77" s="420">
        <v>141.71715997000001</v>
      </c>
      <c r="D77" s="420">
        <v>15.045499</v>
      </c>
      <c r="E77" s="421">
        <v>156.76265896999999</v>
      </c>
      <c r="F77" s="420">
        <v>123.04276</v>
      </c>
      <c r="G77" s="420">
        <v>16.762150000000002</v>
      </c>
      <c r="H77" s="421">
        <v>139.80491000000001</v>
      </c>
      <c r="I77" s="444"/>
      <c r="J77" s="444"/>
      <c r="K77" s="444"/>
    </row>
    <row r="78" spans="2:11">
      <c r="B78" s="422" t="s">
        <v>366</v>
      </c>
      <c r="C78" s="420">
        <v>17.053916000000001</v>
      </c>
      <c r="D78" s="420">
        <v>2.6489549999999999</v>
      </c>
      <c r="E78" s="421">
        <v>19.702870999999998</v>
      </c>
      <c r="F78" s="420">
        <v>14.443792999999999</v>
      </c>
      <c r="G78" s="420">
        <v>1.8092550000000001</v>
      </c>
      <c r="H78" s="421">
        <v>16.253048</v>
      </c>
      <c r="I78" s="444"/>
      <c r="J78" s="444"/>
      <c r="K78" s="444"/>
    </row>
    <row r="79" spans="2:11" ht="25.5">
      <c r="B79" s="423" t="s">
        <v>367</v>
      </c>
      <c r="C79" s="420">
        <v>316.84782611999998</v>
      </c>
      <c r="D79" s="420">
        <v>199.72053399999999</v>
      </c>
      <c r="E79" s="421">
        <v>516.56836011999997</v>
      </c>
      <c r="F79" s="420">
        <v>405.76905300000004</v>
      </c>
      <c r="G79" s="420">
        <v>180.367367</v>
      </c>
      <c r="H79" s="421">
        <v>586.13642000000004</v>
      </c>
      <c r="I79" s="444"/>
      <c r="J79" s="444"/>
      <c r="K79" s="444"/>
    </row>
    <row r="80" spans="2:11">
      <c r="B80" s="422" t="s">
        <v>368</v>
      </c>
      <c r="C80" s="420">
        <v>314.07357372000001</v>
      </c>
      <c r="D80" s="420">
        <v>123.038674</v>
      </c>
      <c r="E80" s="421">
        <v>437.11224772000003</v>
      </c>
      <c r="F80" s="420">
        <v>401.90339</v>
      </c>
      <c r="G80" s="420">
        <v>131.59440700000002</v>
      </c>
      <c r="H80" s="421">
        <v>533.49779699999999</v>
      </c>
      <c r="I80" s="444"/>
      <c r="J80" s="444"/>
      <c r="K80" s="444"/>
    </row>
    <row r="81" spans="2:11">
      <c r="B81" s="422" t="s">
        <v>369</v>
      </c>
      <c r="C81" s="420">
        <v>3.3023533999999999</v>
      </c>
      <c r="D81" s="420">
        <v>5.0362999999999998E-2</v>
      </c>
      <c r="E81" s="421">
        <v>3.3527163999999998</v>
      </c>
      <c r="F81" s="420">
        <v>2.2467770000000002</v>
      </c>
      <c r="G81" s="420">
        <v>2.3830999999999998E-2</v>
      </c>
      <c r="H81" s="421">
        <v>2.2706080000000002</v>
      </c>
      <c r="I81" s="444"/>
      <c r="J81" s="444"/>
      <c r="K81" s="444"/>
    </row>
    <row r="82" spans="2:11" ht="25.5">
      <c r="B82" s="422" t="s">
        <v>370</v>
      </c>
      <c r="C82" s="420">
        <v>0</v>
      </c>
      <c r="D82" s="420">
        <v>76.410516000000001</v>
      </c>
      <c r="E82" s="421">
        <v>76.410516000000001</v>
      </c>
      <c r="F82" s="420">
        <v>0</v>
      </c>
      <c r="G82" s="420">
        <v>48.240188000000003</v>
      </c>
      <c r="H82" s="421">
        <v>48.240188000000003</v>
      </c>
      <c r="I82" s="444"/>
      <c r="J82" s="444"/>
      <c r="K82" s="444"/>
    </row>
    <row r="83" spans="2:11">
      <c r="B83" s="422" t="s">
        <v>371</v>
      </c>
      <c r="C83" s="420">
        <v>-0.52810100000000004</v>
      </c>
      <c r="D83" s="420">
        <v>0.22098100000000001</v>
      </c>
      <c r="E83" s="421">
        <v>-0.30712</v>
      </c>
      <c r="F83" s="420">
        <v>1.618886</v>
      </c>
      <c r="G83" s="420">
        <v>0.50894099999999998</v>
      </c>
      <c r="H83" s="421">
        <v>2.1278270000000004</v>
      </c>
      <c r="I83" s="444"/>
      <c r="J83" s="444"/>
      <c r="K83" s="444"/>
    </row>
    <row r="84" spans="2:11">
      <c r="B84" s="423" t="s">
        <v>372</v>
      </c>
      <c r="C84" s="420">
        <v>1.3809199999999999</v>
      </c>
      <c r="D84" s="420">
        <v>0</v>
      </c>
      <c r="E84" s="421">
        <v>1.3809199999999999</v>
      </c>
      <c r="F84" s="420">
        <v>1.733215</v>
      </c>
      <c r="G84" s="420">
        <v>0</v>
      </c>
      <c r="H84" s="421">
        <v>1.733215</v>
      </c>
      <c r="I84" s="444"/>
      <c r="J84" s="444"/>
      <c r="K84" s="444"/>
    </row>
    <row r="85" spans="2:11">
      <c r="B85" s="423" t="s">
        <v>373</v>
      </c>
      <c r="C85" s="420">
        <v>861.7597931900001</v>
      </c>
      <c r="D85" s="420">
        <v>6.879937</v>
      </c>
      <c r="E85" s="421">
        <v>868.63973019000002</v>
      </c>
      <c r="F85" s="420">
        <v>1174.2301340000001</v>
      </c>
      <c r="G85" s="420">
        <v>39.087696999999999</v>
      </c>
      <c r="H85" s="421">
        <v>1213.3178310000001</v>
      </c>
      <c r="I85" s="444"/>
      <c r="J85" s="444"/>
      <c r="K85" s="444"/>
    </row>
    <row r="86" spans="2:11" ht="25.5">
      <c r="B86" s="422" t="s">
        <v>374</v>
      </c>
      <c r="C86" s="420">
        <v>12.135163</v>
      </c>
      <c r="D86" s="420">
        <v>0.107116</v>
      </c>
      <c r="E86" s="421">
        <v>12.242279</v>
      </c>
      <c r="F86" s="420">
        <v>15.050994000000001</v>
      </c>
      <c r="G86" s="420">
        <v>20.507449000000001</v>
      </c>
      <c r="H86" s="421">
        <v>35.558442999999997</v>
      </c>
      <c r="I86" s="444"/>
      <c r="J86" s="444"/>
      <c r="K86" s="444"/>
    </row>
    <row r="87" spans="2:11">
      <c r="B87" s="422" t="s">
        <v>375</v>
      </c>
      <c r="C87" s="420">
        <v>745.58125927000003</v>
      </c>
      <c r="D87" s="420">
        <v>0</v>
      </c>
      <c r="E87" s="421">
        <v>745.58125927000003</v>
      </c>
      <c r="F87" s="420">
        <v>1002.06177</v>
      </c>
      <c r="G87" s="420">
        <v>4.5409430000000004</v>
      </c>
      <c r="H87" s="421">
        <v>1006.602713</v>
      </c>
      <c r="I87" s="444"/>
      <c r="J87" s="444"/>
      <c r="K87" s="444"/>
    </row>
    <row r="88" spans="2:11" ht="25.5">
      <c r="B88" s="422" t="s">
        <v>376</v>
      </c>
      <c r="C88" s="420">
        <v>104.04337092</v>
      </c>
      <c r="D88" s="420">
        <v>6.7728210000000004</v>
      </c>
      <c r="E88" s="421">
        <v>110.81619192000001</v>
      </c>
      <c r="F88" s="420">
        <v>157.11736999999999</v>
      </c>
      <c r="G88" s="420">
        <v>14.039305000000001</v>
      </c>
      <c r="H88" s="421">
        <v>171.15667499999998</v>
      </c>
      <c r="I88" s="444"/>
      <c r="J88" s="444"/>
      <c r="K88" s="444"/>
    </row>
    <row r="89" spans="2:11" ht="25.5" hidden="1">
      <c r="B89" s="426" t="s">
        <v>377</v>
      </c>
      <c r="C89" s="420">
        <v>0</v>
      </c>
      <c r="D89" s="420">
        <v>0</v>
      </c>
      <c r="E89" s="421">
        <v>0</v>
      </c>
      <c r="F89" s="420">
        <v>0</v>
      </c>
      <c r="G89" s="420">
        <v>0</v>
      </c>
      <c r="H89" s="421">
        <v>0</v>
      </c>
      <c r="I89" s="444"/>
      <c r="J89" s="444"/>
      <c r="K89" s="444"/>
    </row>
    <row r="90" spans="2:11">
      <c r="B90" s="426" t="s">
        <v>378</v>
      </c>
      <c r="C90" s="420">
        <v>18076.223329140001</v>
      </c>
      <c r="D90" s="420">
        <v>10436.291932</v>
      </c>
      <c r="E90" s="421">
        <v>28512.515261140001</v>
      </c>
      <c r="F90" s="420">
        <v>18833.777129000002</v>
      </c>
      <c r="G90" s="420">
        <v>11555.423050000001</v>
      </c>
      <c r="H90" s="421">
        <v>30389.200179000003</v>
      </c>
      <c r="I90" s="444"/>
      <c r="J90" s="444"/>
      <c r="K90" s="444"/>
    </row>
    <row r="91" spans="2:11">
      <c r="B91" s="426" t="s">
        <v>379</v>
      </c>
      <c r="C91" s="420">
        <v>1516.3674759999999</v>
      </c>
      <c r="D91" s="420">
        <v>4.3899319999999999</v>
      </c>
      <c r="E91" s="421">
        <v>1520.7574079999999</v>
      </c>
      <c r="F91" s="420">
        <v>1694.0396619999999</v>
      </c>
      <c r="G91" s="420">
        <v>4.2202229999999998</v>
      </c>
      <c r="H91" s="421">
        <v>1698.2598849999999</v>
      </c>
      <c r="I91" s="444"/>
      <c r="J91" s="444"/>
      <c r="K91" s="444"/>
    </row>
    <row r="92" spans="2:11">
      <c r="B92" s="427" t="s">
        <v>380</v>
      </c>
      <c r="C92" s="417"/>
      <c r="D92" s="417"/>
      <c r="E92" s="428"/>
      <c r="F92" s="417"/>
      <c r="G92" s="417"/>
      <c r="H92" s="428"/>
      <c r="I92" s="444"/>
      <c r="J92" s="444"/>
      <c r="K92" s="444"/>
    </row>
    <row r="93" spans="2:11">
      <c r="B93" s="423" t="s">
        <v>381</v>
      </c>
      <c r="C93" s="420">
        <v>6118.3546689500008</v>
      </c>
      <c r="D93" s="420">
        <v>1935.030092</v>
      </c>
      <c r="E93" s="421">
        <v>8053.3847609500008</v>
      </c>
      <c r="F93" s="420">
        <v>5976.0548099999996</v>
      </c>
      <c r="G93" s="420">
        <v>2184.9930629999999</v>
      </c>
      <c r="H93" s="421">
        <v>8161.0478729999995</v>
      </c>
      <c r="I93" s="444"/>
      <c r="J93" s="444"/>
      <c r="K93" s="444"/>
    </row>
    <row r="94" spans="2:11">
      <c r="B94" s="423" t="s">
        <v>382</v>
      </c>
      <c r="C94" s="420">
        <v>4195.1082470000001</v>
      </c>
      <c r="D94" s="420">
        <v>1248.3611390000001</v>
      </c>
      <c r="E94" s="421">
        <v>5443.4693859999998</v>
      </c>
      <c r="F94" s="420">
        <v>4256.7582470000007</v>
      </c>
      <c r="G94" s="420">
        <v>1371.749939</v>
      </c>
      <c r="H94" s="421">
        <v>5628.508186</v>
      </c>
      <c r="I94" s="444"/>
      <c r="J94" s="444"/>
      <c r="K94" s="444"/>
    </row>
    <row r="95" spans="2:11">
      <c r="B95" s="422" t="s">
        <v>383</v>
      </c>
      <c r="C95" s="420">
        <v>4195.1082470000001</v>
      </c>
      <c r="D95" s="420">
        <v>1248.3611390000001</v>
      </c>
      <c r="E95" s="421">
        <v>5443.4693859999998</v>
      </c>
      <c r="F95" s="420">
        <v>4256.7582470000007</v>
      </c>
      <c r="G95" s="420">
        <v>1371.749939</v>
      </c>
      <c r="H95" s="421">
        <v>5628.508186</v>
      </c>
      <c r="I95" s="444"/>
      <c r="J95" s="444"/>
      <c r="K95" s="444"/>
    </row>
    <row r="96" spans="2:11" hidden="1">
      <c r="B96" s="422" t="s">
        <v>384</v>
      </c>
      <c r="C96" s="420">
        <v>0</v>
      </c>
      <c r="D96" s="420">
        <v>0</v>
      </c>
      <c r="E96" s="421">
        <v>0</v>
      </c>
      <c r="F96" s="420">
        <v>0</v>
      </c>
      <c r="G96" s="420">
        <v>0</v>
      </c>
      <c r="H96" s="421">
        <v>0</v>
      </c>
      <c r="I96" s="444"/>
      <c r="J96" s="444"/>
      <c r="K96" s="444"/>
    </row>
    <row r="97" spans="2:11" hidden="1">
      <c r="B97" s="422" t="s">
        <v>385</v>
      </c>
      <c r="C97" s="420">
        <v>0</v>
      </c>
      <c r="D97" s="420">
        <v>0</v>
      </c>
      <c r="E97" s="421">
        <v>0</v>
      </c>
      <c r="F97" s="420">
        <v>0</v>
      </c>
      <c r="G97" s="420">
        <v>0</v>
      </c>
      <c r="H97" s="421">
        <v>0</v>
      </c>
      <c r="I97" s="444"/>
      <c r="J97" s="444"/>
      <c r="K97" s="444"/>
    </row>
    <row r="98" spans="2:11">
      <c r="B98" s="423" t="s">
        <v>386</v>
      </c>
      <c r="C98" s="420">
        <v>76.161591999999999</v>
      </c>
      <c r="D98" s="420">
        <v>0</v>
      </c>
      <c r="E98" s="421">
        <v>76.161591999999999</v>
      </c>
      <c r="F98" s="420">
        <v>76.161591999999999</v>
      </c>
      <c r="G98" s="420">
        <v>0</v>
      </c>
      <c r="H98" s="421">
        <v>76.161591999999999</v>
      </c>
      <c r="I98" s="444"/>
      <c r="J98" s="444"/>
      <c r="K98" s="444"/>
    </row>
    <row r="99" spans="2:11">
      <c r="B99" s="423" t="s">
        <v>387</v>
      </c>
      <c r="C99" s="420">
        <v>294.38866094000002</v>
      </c>
      <c r="D99" s="420">
        <v>26.848716</v>
      </c>
      <c r="E99" s="421">
        <v>321.23737693999999</v>
      </c>
      <c r="F99" s="420">
        <v>32.941883000000004</v>
      </c>
      <c r="G99" s="420">
        <v>-51.994824999999999</v>
      </c>
      <c r="H99" s="421">
        <v>-19.052941999999998</v>
      </c>
      <c r="I99" s="444"/>
      <c r="J99" s="444"/>
      <c r="K99" s="444"/>
    </row>
    <row r="100" spans="2:11">
      <c r="B100" s="422" t="s">
        <v>388</v>
      </c>
      <c r="C100" s="420">
        <v>160.23740699999999</v>
      </c>
      <c r="D100" s="420">
        <v>0</v>
      </c>
      <c r="E100" s="421">
        <v>160.23740699999999</v>
      </c>
      <c r="F100" s="420">
        <v>160.23740700000002</v>
      </c>
      <c r="G100" s="420">
        <v>0</v>
      </c>
      <c r="H100" s="421">
        <v>160.23740700000002</v>
      </c>
      <c r="I100" s="444"/>
      <c r="J100" s="444"/>
      <c r="K100" s="444"/>
    </row>
    <row r="101" spans="2:11">
      <c r="B101" s="422" t="s">
        <v>389</v>
      </c>
      <c r="C101" s="420">
        <v>130.36378193000002</v>
      </c>
      <c r="D101" s="420">
        <v>26.848716</v>
      </c>
      <c r="E101" s="421">
        <v>157.21249793000001</v>
      </c>
      <c r="F101" s="420">
        <v>-127.558014</v>
      </c>
      <c r="G101" s="420">
        <v>-51.994824999999999</v>
      </c>
      <c r="H101" s="421">
        <v>-179.55283900000001</v>
      </c>
      <c r="I101" s="444"/>
      <c r="J101" s="444"/>
      <c r="K101" s="444"/>
    </row>
    <row r="102" spans="2:11">
      <c r="B102" s="422" t="s">
        <v>390</v>
      </c>
      <c r="C102" s="420">
        <v>3.7874720099999997</v>
      </c>
      <c r="D102" s="420">
        <v>0</v>
      </c>
      <c r="E102" s="421">
        <v>3.7874720099999997</v>
      </c>
      <c r="F102" s="420">
        <v>0.26249</v>
      </c>
      <c r="G102" s="420">
        <v>0</v>
      </c>
      <c r="H102" s="421">
        <v>0.26249</v>
      </c>
      <c r="I102" s="444"/>
      <c r="J102" s="444"/>
      <c r="K102" s="444"/>
    </row>
    <row r="103" spans="2:11">
      <c r="B103" s="423" t="s">
        <v>391</v>
      </c>
      <c r="C103" s="420">
        <v>1627.481268</v>
      </c>
      <c r="D103" s="420">
        <v>282.57447100000002</v>
      </c>
      <c r="E103" s="421">
        <v>1910.0557389999999</v>
      </c>
      <c r="F103" s="420">
        <v>1708.1300779999999</v>
      </c>
      <c r="G103" s="420">
        <v>335.32507900000002</v>
      </c>
      <c r="H103" s="421">
        <v>2043.4551569999999</v>
      </c>
      <c r="I103" s="444"/>
      <c r="J103" s="444"/>
      <c r="K103" s="444"/>
    </row>
    <row r="104" spans="2:11">
      <c r="B104" s="422" t="s">
        <v>392</v>
      </c>
      <c r="C104" s="420">
        <v>1258.1391309999999</v>
      </c>
      <c r="D104" s="420">
        <v>292.340441</v>
      </c>
      <c r="E104" s="421">
        <v>1550.479572</v>
      </c>
      <c r="F104" s="420">
        <v>1338.312148</v>
      </c>
      <c r="G104" s="420">
        <v>345.091049</v>
      </c>
      <c r="H104" s="421">
        <v>1683.4031969999999</v>
      </c>
      <c r="I104" s="444"/>
      <c r="J104" s="444"/>
      <c r="K104" s="444"/>
    </row>
    <row r="105" spans="2:11">
      <c r="B105" s="422" t="s">
        <v>393</v>
      </c>
      <c r="C105" s="420">
        <v>299.465148</v>
      </c>
      <c r="D105" s="420">
        <v>0</v>
      </c>
      <c r="E105" s="421">
        <v>299.465148</v>
      </c>
      <c r="F105" s="420">
        <v>299.465148</v>
      </c>
      <c r="G105" s="420">
        <v>0</v>
      </c>
      <c r="H105" s="421">
        <v>299.465148</v>
      </c>
      <c r="I105" s="444"/>
      <c r="J105" s="444"/>
      <c r="K105" s="444"/>
    </row>
    <row r="106" spans="2:11" hidden="1">
      <c r="B106" s="422" t="s">
        <v>394</v>
      </c>
      <c r="C106" s="420">
        <v>0</v>
      </c>
      <c r="D106" s="420">
        <v>0</v>
      </c>
      <c r="E106" s="421">
        <v>0</v>
      </c>
      <c r="F106" s="420">
        <v>0</v>
      </c>
      <c r="G106" s="420">
        <v>0</v>
      </c>
      <c r="H106" s="421">
        <v>0</v>
      </c>
      <c r="I106" s="444"/>
      <c r="J106" s="444"/>
      <c r="K106" s="444"/>
    </row>
    <row r="107" spans="2:11">
      <c r="B107" s="422" t="s">
        <v>395</v>
      </c>
      <c r="C107" s="420">
        <v>0</v>
      </c>
      <c r="D107" s="420">
        <v>9.7659699999999994</v>
      </c>
      <c r="E107" s="421">
        <v>9.7659699999999994</v>
      </c>
      <c r="F107" s="420">
        <v>0</v>
      </c>
      <c r="G107" s="420">
        <v>9.7659699999999994</v>
      </c>
      <c r="H107" s="421">
        <v>9.7659699999999994</v>
      </c>
      <c r="I107" s="444"/>
      <c r="J107" s="444"/>
      <c r="K107" s="444"/>
    </row>
    <row r="108" spans="2:11">
      <c r="B108" s="422" t="s">
        <v>396</v>
      </c>
      <c r="C108" s="420">
        <v>69.876988999999995</v>
      </c>
      <c r="D108" s="420">
        <v>0</v>
      </c>
      <c r="E108" s="421">
        <v>69.876988999999995</v>
      </c>
      <c r="F108" s="420">
        <v>70.352782000000005</v>
      </c>
      <c r="G108" s="420">
        <v>0</v>
      </c>
      <c r="H108" s="421">
        <v>70.352782000000005</v>
      </c>
      <c r="I108" s="444"/>
      <c r="J108" s="444"/>
      <c r="K108" s="444"/>
    </row>
    <row r="109" spans="2:11">
      <c r="B109" s="423" t="s">
        <v>397</v>
      </c>
      <c r="C109" s="420">
        <v>847.63241019000009</v>
      </c>
      <c r="D109" s="420">
        <v>381.227823</v>
      </c>
      <c r="E109" s="421">
        <v>1228.8602331900001</v>
      </c>
      <c r="F109" s="420">
        <v>798.53737899999999</v>
      </c>
      <c r="G109" s="420">
        <v>471.20290699999998</v>
      </c>
      <c r="H109" s="421">
        <v>1269.740286</v>
      </c>
      <c r="I109" s="444"/>
      <c r="J109" s="444"/>
      <c r="K109" s="444"/>
    </row>
    <row r="110" spans="2:11">
      <c r="B110" s="423" t="s">
        <v>398</v>
      </c>
      <c r="C110" s="420">
        <v>868.97364400000004</v>
      </c>
      <c r="D110" s="420">
        <v>190.374619</v>
      </c>
      <c r="E110" s="421">
        <v>1059.3482630000001</v>
      </c>
      <c r="F110" s="420">
        <v>1203.696514</v>
      </c>
      <c r="G110" s="420">
        <v>165.19584899999998</v>
      </c>
      <c r="H110" s="421">
        <v>1368.8923629999999</v>
      </c>
      <c r="I110" s="444"/>
      <c r="J110" s="444"/>
      <c r="K110" s="444"/>
    </row>
    <row r="111" spans="2:11" ht="25.5">
      <c r="B111" s="423" t="s">
        <v>399</v>
      </c>
      <c r="C111" s="420">
        <v>320.02382734000003</v>
      </c>
      <c r="D111" s="420">
        <v>191.61889199999999</v>
      </c>
      <c r="E111" s="421">
        <v>511.64271934000004</v>
      </c>
      <c r="F111" s="420">
        <v>509.17090400000001</v>
      </c>
      <c r="G111" s="420">
        <v>223.905812</v>
      </c>
      <c r="H111" s="421">
        <v>733.07671600000003</v>
      </c>
      <c r="I111" s="444"/>
      <c r="J111" s="444"/>
      <c r="K111" s="444"/>
    </row>
    <row r="112" spans="2:11" ht="25.5">
      <c r="B112" s="423" t="s">
        <v>400</v>
      </c>
      <c r="C112" s="420">
        <v>373.46769251999996</v>
      </c>
      <c r="D112" s="420">
        <v>5.2263299999999999</v>
      </c>
      <c r="E112" s="421">
        <v>378.69402251999998</v>
      </c>
      <c r="F112" s="420">
        <v>201.948759</v>
      </c>
      <c r="G112" s="420">
        <v>0</v>
      </c>
      <c r="H112" s="421">
        <v>201.948759</v>
      </c>
      <c r="I112" s="444"/>
      <c r="J112" s="444"/>
      <c r="K112" s="444"/>
    </row>
    <row r="113" spans="2:11">
      <c r="B113" s="419" t="s">
        <v>401</v>
      </c>
      <c r="C113" s="420">
        <v>126.842716</v>
      </c>
      <c r="D113" s="420">
        <v>0</v>
      </c>
      <c r="E113" s="421">
        <v>126.842716</v>
      </c>
      <c r="F113" s="420">
        <v>127.708754</v>
      </c>
      <c r="G113" s="420">
        <v>0</v>
      </c>
      <c r="H113" s="421">
        <v>127.708754</v>
      </c>
      <c r="I113" s="444"/>
      <c r="J113" s="444"/>
      <c r="K113" s="444"/>
    </row>
    <row r="114" spans="2:11">
      <c r="B114" s="423" t="s">
        <v>402</v>
      </c>
      <c r="C114" s="420">
        <v>9808.7589503399995</v>
      </c>
      <c r="D114" s="420">
        <v>7433.8409460000003</v>
      </c>
      <c r="E114" s="421">
        <v>17242.599896340002</v>
      </c>
      <c r="F114" s="420">
        <v>10424.036028</v>
      </c>
      <c r="G114" s="420">
        <v>8059.0906080000004</v>
      </c>
      <c r="H114" s="421">
        <v>18483.126636000001</v>
      </c>
      <c r="I114" s="444"/>
      <c r="J114" s="444"/>
      <c r="K114" s="444"/>
    </row>
    <row r="115" spans="2:11">
      <c r="B115" s="423" t="s">
        <v>403</v>
      </c>
      <c r="C115" s="420">
        <v>4336.87128097</v>
      </c>
      <c r="D115" s="420">
        <v>40.263907000000003</v>
      </c>
      <c r="E115" s="421">
        <v>4377.1351879700005</v>
      </c>
      <c r="F115" s="420">
        <v>4761.078649</v>
      </c>
      <c r="G115" s="420">
        <v>45.839476000000005</v>
      </c>
      <c r="H115" s="421">
        <v>4806.9181250000001</v>
      </c>
      <c r="I115" s="444"/>
      <c r="J115" s="444"/>
      <c r="K115" s="444"/>
    </row>
    <row r="116" spans="2:11">
      <c r="B116" s="423" t="s">
        <v>404</v>
      </c>
      <c r="C116" s="420">
        <v>0</v>
      </c>
      <c r="D116" s="420">
        <v>7283.0349239999996</v>
      </c>
      <c r="E116" s="421">
        <v>7283.0349239999996</v>
      </c>
      <c r="F116" s="420">
        <v>0</v>
      </c>
      <c r="G116" s="420">
        <v>7898.6480599999995</v>
      </c>
      <c r="H116" s="421">
        <v>7898.6480599999995</v>
      </c>
      <c r="I116" s="444"/>
      <c r="J116" s="444"/>
      <c r="K116" s="444"/>
    </row>
    <row r="117" spans="2:11">
      <c r="B117" s="423" t="s">
        <v>405</v>
      </c>
      <c r="C117" s="420">
        <v>5414.2050135399995</v>
      </c>
      <c r="D117" s="420">
        <v>110.542115</v>
      </c>
      <c r="E117" s="421">
        <v>5524.7471285399997</v>
      </c>
      <c r="F117" s="420">
        <v>5590.9903009999998</v>
      </c>
      <c r="G117" s="420">
        <v>107.35012500000001</v>
      </c>
      <c r="H117" s="421">
        <v>5698.3404259999998</v>
      </c>
      <c r="I117" s="444"/>
      <c r="J117" s="444"/>
      <c r="K117" s="444"/>
    </row>
    <row r="118" spans="2:11">
      <c r="B118" s="423" t="s">
        <v>406</v>
      </c>
      <c r="C118" s="420">
        <v>42.280305829999996</v>
      </c>
      <c r="D118" s="420">
        <v>0</v>
      </c>
      <c r="E118" s="421">
        <v>42.280305829999996</v>
      </c>
      <c r="F118" s="420">
        <v>53.334477</v>
      </c>
      <c r="G118" s="420">
        <v>0</v>
      </c>
      <c r="H118" s="421">
        <v>53.334477</v>
      </c>
      <c r="I118" s="444"/>
      <c r="J118" s="444"/>
      <c r="K118" s="444"/>
    </row>
    <row r="119" spans="2:11" hidden="1">
      <c r="B119" s="423" t="s">
        <v>407</v>
      </c>
      <c r="C119" s="420">
        <v>0</v>
      </c>
      <c r="D119" s="420">
        <v>0</v>
      </c>
      <c r="E119" s="421">
        <v>0</v>
      </c>
      <c r="F119" s="420">
        <v>0</v>
      </c>
      <c r="G119" s="420">
        <v>0</v>
      </c>
      <c r="H119" s="421">
        <v>0</v>
      </c>
      <c r="I119" s="444"/>
      <c r="J119" s="444"/>
      <c r="K119" s="444"/>
    </row>
    <row r="120" spans="2:11">
      <c r="B120" s="423" t="s">
        <v>408</v>
      </c>
      <c r="C120" s="420">
        <v>15.40235</v>
      </c>
      <c r="D120" s="420">
        <v>0</v>
      </c>
      <c r="E120" s="421">
        <v>15.40235</v>
      </c>
      <c r="F120" s="420">
        <v>18.632600999999998</v>
      </c>
      <c r="G120" s="420">
        <v>7.2529469999999998</v>
      </c>
      <c r="H120" s="421">
        <v>25.885548</v>
      </c>
      <c r="I120" s="444"/>
      <c r="J120" s="444"/>
      <c r="K120" s="444"/>
    </row>
    <row r="121" spans="2:11" ht="38.25">
      <c r="B121" s="419" t="s">
        <v>409</v>
      </c>
      <c r="C121" s="420">
        <v>0</v>
      </c>
      <c r="D121" s="420">
        <v>709.99748199999999</v>
      </c>
      <c r="E121" s="421">
        <v>709.99748199999999</v>
      </c>
      <c r="F121" s="420">
        <v>0</v>
      </c>
      <c r="G121" s="420">
        <v>919.08139700000004</v>
      </c>
      <c r="H121" s="421">
        <v>919.08139700000004</v>
      </c>
      <c r="I121" s="444"/>
      <c r="J121" s="444"/>
      <c r="K121" s="444"/>
    </row>
    <row r="122" spans="2:11">
      <c r="B122" s="419" t="s">
        <v>410</v>
      </c>
      <c r="C122" s="420">
        <v>80.327683989999997</v>
      </c>
      <c r="D122" s="420">
        <v>5.0877829999999999</v>
      </c>
      <c r="E122" s="421">
        <v>85.415466989999999</v>
      </c>
      <c r="F122" s="420">
        <v>90.733559999999997</v>
      </c>
      <c r="G122" s="420">
        <v>4.7968469999999996</v>
      </c>
      <c r="H122" s="421">
        <v>95.530407000000011</v>
      </c>
      <c r="I122" s="444"/>
      <c r="J122" s="444"/>
      <c r="K122" s="444"/>
    </row>
    <row r="123" spans="2:11">
      <c r="B123" s="422" t="s">
        <v>411</v>
      </c>
      <c r="C123" s="420">
        <v>58.040395989999993</v>
      </c>
      <c r="D123" s="420">
        <v>5.0877829999999999</v>
      </c>
      <c r="E123" s="421">
        <v>63.128178989999995</v>
      </c>
      <c r="F123" s="420">
        <v>73.181418999999991</v>
      </c>
      <c r="G123" s="420">
        <v>4.7968469999999996</v>
      </c>
      <c r="H123" s="421">
        <v>77.978266000000005</v>
      </c>
      <c r="I123" s="444"/>
      <c r="J123" s="444"/>
      <c r="K123" s="444"/>
    </row>
    <row r="124" spans="2:11">
      <c r="B124" s="422" t="s">
        <v>412</v>
      </c>
      <c r="C124" s="420">
        <v>22.287288</v>
      </c>
      <c r="D124" s="420">
        <v>0</v>
      </c>
      <c r="E124" s="421">
        <v>22.287288</v>
      </c>
      <c r="F124" s="420">
        <v>17.552140999999999</v>
      </c>
      <c r="G124" s="420">
        <v>0</v>
      </c>
      <c r="H124" s="421">
        <v>17.552140999999999</v>
      </c>
      <c r="I124" s="444"/>
      <c r="J124" s="444"/>
      <c r="K124" s="444"/>
    </row>
    <row r="125" spans="2:11">
      <c r="B125" s="419" t="s">
        <v>413</v>
      </c>
      <c r="C125" s="420">
        <v>52.711237679999996</v>
      </c>
      <c r="D125" s="420">
        <v>8.4790390000000002</v>
      </c>
      <c r="E125" s="421">
        <v>61.190276679999997</v>
      </c>
      <c r="F125" s="420">
        <v>55.618639999999999</v>
      </c>
      <c r="G125" s="420">
        <v>7.867648</v>
      </c>
      <c r="H125" s="421">
        <v>63.486288000000002</v>
      </c>
      <c r="I125" s="444"/>
      <c r="J125" s="444"/>
      <c r="K125" s="444"/>
    </row>
    <row r="126" spans="2:11">
      <c r="B126" s="422" t="s">
        <v>414</v>
      </c>
      <c r="C126" s="420">
        <v>33.33700468</v>
      </c>
      <c r="D126" s="420">
        <v>3.4278849999999998</v>
      </c>
      <c r="E126" s="421">
        <v>36.764889680000003</v>
      </c>
      <c r="F126" s="420">
        <v>21.713474999999999</v>
      </c>
      <c r="G126" s="420">
        <v>0.86814499999999994</v>
      </c>
      <c r="H126" s="421">
        <v>22.581619999999997</v>
      </c>
      <c r="I126" s="444"/>
      <c r="J126" s="444"/>
      <c r="K126" s="444"/>
    </row>
    <row r="127" spans="2:11">
      <c r="B127" s="422" t="s">
        <v>415</v>
      </c>
      <c r="C127" s="420">
        <v>19.374233</v>
      </c>
      <c r="D127" s="420">
        <v>5.0511540000000004</v>
      </c>
      <c r="E127" s="421">
        <v>24.425387000000001</v>
      </c>
      <c r="F127" s="420">
        <v>33.905165000000004</v>
      </c>
      <c r="G127" s="420">
        <v>6.9995029999999998</v>
      </c>
      <c r="H127" s="421">
        <v>40.904668000000001</v>
      </c>
      <c r="I127" s="444"/>
      <c r="J127" s="444"/>
      <c r="K127" s="444"/>
    </row>
    <row r="128" spans="2:11" ht="57.75" customHeight="1">
      <c r="B128" s="419" t="s">
        <v>416</v>
      </c>
      <c r="C128" s="420">
        <v>0</v>
      </c>
      <c r="D128" s="420">
        <v>91.219843999999995</v>
      </c>
      <c r="E128" s="421">
        <v>91.219843999999995</v>
      </c>
      <c r="F128" s="420">
        <v>0</v>
      </c>
      <c r="G128" s="420">
        <v>114.604162</v>
      </c>
      <c r="H128" s="421">
        <v>114.604162</v>
      </c>
      <c r="I128" s="444"/>
      <c r="J128" s="444"/>
      <c r="K128" s="444"/>
    </row>
    <row r="129" spans="2:11">
      <c r="B129" s="419" t="s">
        <v>417</v>
      </c>
      <c r="C129" s="420">
        <v>1529.4375861800002</v>
      </c>
      <c r="D129" s="420">
        <v>239.52749900000001</v>
      </c>
      <c r="E129" s="421">
        <v>1768.96508518</v>
      </c>
      <c r="F129" s="420">
        <v>1724.0875859999999</v>
      </c>
      <c r="G129" s="420">
        <v>242.819907</v>
      </c>
      <c r="H129" s="421">
        <v>1966.9074929999999</v>
      </c>
      <c r="I129" s="444"/>
      <c r="J129" s="444"/>
      <c r="K129" s="444"/>
    </row>
    <row r="130" spans="2:11" ht="30.75" customHeight="1">
      <c r="B130" s="423" t="s">
        <v>418</v>
      </c>
      <c r="C130" s="420">
        <v>102.66674513</v>
      </c>
      <c r="D130" s="420">
        <v>1.8808999999999999E-2</v>
      </c>
      <c r="E130" s="421">
        <v>102.68555413</v>
      </c>
      <c r="F130" s="420">
        <v>126.13013099999999</v>
      </c>
      <c r="G130" s="420">
        <v>2.9429999999999999E-3</v>
      </c>
      <c r="H130" s="421">
        <v>126.13307399999999</v>
      </c>
      <c r="I130" s="444"/>
      <c r="J130" s="444"/>
      <c r="K130" s="444"/>
    </row>
    <row r="131" spans="2:11">
      <c r="B131" s="422" t="s">
        <v>419</v>
      </c>
      <c r="C131" s="420">
        <v>101.93554363</v>
      </c>
      <c r="D131" s="420">
        <v>1.8808999999999999E-2</v>
      </c>
      <c r="E131" s="421">
        <v>101.95435262999999</v>
      </c>
      <c r="F131" s="420">
        <v>125.09244700000001</v>
      </c>
      <c r="G131" s="420">
        <v>2.9429999999999999E-3</v>
      </c>
      <c r="H131" s="421">
        <v>125.09538999999999</v>
      </c>
      <c r="I131" s="444"/>
      <c r="J131" s="444"/>
      <c r="K131" s="444"/>
    </row>
    <row r="132" spans="2:11" hidden="1">
      <c r="B132" s="422" t="s">
        <v>420</v>
      </c>
      <c r="C132" s="420">
        <v>0</v>
      </c>
      <c r="D132" s="420">
        <v>0</v>
      </c>
      <c r="E132" s="421">
        <v>0</v>
      </c>
      <c r="F132" s="420">
        <v>0</v>
      </c>
      <c r="G132" s="420">
        <v>0</v>
      </c>
      <c r="H132" s="421">
        <v>0</v>
      </c>
      <c r="I132" s="444"/>
      <c r="J132" s="444"/>
      <c r="K132" s="444"/>
    </row>
    <row r="133" spans="2:11" ht="25.5">
      <c r="B133" s="422" t="s">
        <v>421</v>
      </c>
      <c r="C133" s="420">
        <v>0.73120149999999995</v>
      </c>
      <c r="D133" s="420">
        <v>0</v>
      </c>
      <c r="E133" s="421">
        <v>0.73120149999999995</v>
      </c>
      <c r="F133" s="420">
        <v>1.0376840000000001</v>
      </c>
      <c r="G133" s="420">
        <v>0</v>
      </c>
      <c r="H133" s="421">
        <v>1.0376840000000001</v>
      </c>
      <c r="I133" s="444"/>
      <c r="J133" s="444"/>
      <c r="K133" s="444"/>
    </row>
    <row r="134" spans="2:11" ht="25.5">
      <c r="B134" s="423" t="s">
        <v>422</v>
      </c>
      <c r="C134" s="420">
        <v>801.31263806999993</v>
      </c>
      <c r="D134" s="420">
        <v>41.614210999999997</v>
      </c>
      <c r="E134" s="421">
        <v>842.92684906999989</v>
      </c>
      <c r="F134" s="420">
        <v>880.12992299999996</v>
      </c>
      <c r="G134" s="420">
        <v>28.729718000000002</v>
      </c>
      <c r="H134" s="421">
        <v>908.8596409999999</v>
      </c>
      <c r="I134" s="444"/>
      <c r="J134" s="444"/>
      <c r="K134" s="444"/>
    </row>
    <row r="135" spans="2:11" ht="25.5">
      <c r="B135" s="422" t="s">
        <v>423</v>
      </c>
      <c r="C135" s="420">
        <v>800.48171349999996</v>
      </c>
      <c r="D135" s="420">
        <v>41.614210999999997</v>
      </c>
      <c r="E135" s="421">
        <v>842.09592450000002</v>
      </c>
      <c r="F135" s="420">
        <v>879.08327099999997</v>
      </c>
      <c r="G135" s="420">
        <v>28.729718000000002</v>
      </c>
      <c r="H135" s="421">
        <v>907.8129889999999</v>
      </c>
      <c r="I135" s="444"/>
      <c r="J135" s="444"/>
      <c r="K135" s="444"/>
    </row>
    <row r="136" spans="2:11" hidden="1">
      <c r="B136" s="422" t="s">
        <v>424</v>
      </c>
      <c r="C136" s="420">
        <v>0</v>
      </c>
      <c r="D136" s="420">
        <v>0</v>
      </c>
      <c r="E136" s="421">
        <v>0</v>
      </c>
      <c r="F136" s="420">
        <v>0</v>
      </c>
      <c r="G136" s="420">
        <v>0</v>
      </c>
      <c r="H136" s="421">
        <v>0</v>
      </c>
      <c r="I136" s="444"/>
      <c r="J136" s="444"/>
      <c r="K136" s="444"/>
    </row>
    <row r="137" spans="2:11" ht="25.5">
      <c r="B137" s="422" t="s">
        <v>425</v>
      </c>
      <c r="C137" s="420">
        <v>0.83092456999999997</v>
      </c>
      <c r="D137" s="420">
        <v>0</v>
      </c>
      <c r="E137" s="421">
        <v>0.83092456999999997</v>
      </c>
      <c r="F137" s="420">
        <v>1.0466520000000001</v>
      </c>
      <c r="G137" s="420">
        <v>0</v>
      </c>
      <c r="H137" s="421">
        <v>1.0466520000000001</v>
      </c>
      <c r="I137" s="444"/>
      <c r="J137" s="444"/>
      <c r="K137" s="444"/>
    </row>
    <row r="138" spans="2:11">
      <c r="B138" s="423" t="s">
        <v>426</v>
      </c>
      <c r="C138" s="420">
        <v>625.45820298000001</v>
      </c>
      <c r="D138" s="420">
        <v>197.89447899999999</v>
      </c>
      <c r="E138" s="421">
        <v>823.35268198000006</v>
      </c>
      <c r="F138" s="420">
        <v>717.82753200000002</v>
      </c>
      <c r="G138" s="420">
        <v>214.08724600000002</v>
      </c>
      <c r="H138" s="421">
        <v>931.91477800000007</v>
      </c>
      <c r="I138" s="444"/>
      <c r="J138" s="444"/>
      <c r="K138" s="444"/>
    </row>
    <row r="139" spans="2:11" ht="25.5">
      <c r="B139" s="422" t="s">
        <v>427</v>
      </c>
      <c r="C139" s="420">
        <v>398.04414651000002</v>
      </c>
      <c r="D139" s="420">
        <v>181.630056</v>
      </c>
      <c r="E139" s="421">
        <v>579.67420250999999</v>
      </c>
      <c r="F139" s="420">
        <v>349.953822</v>
      </c>
      <c r="G139" s="420">
        <v>185.11290700000001</v>
      </c>
      <c r="H139" s="421">
        <v>535.06672900000001</v>
      </c>
      <c r="I139" s="444"/>
      <c r="J139" s="444"/>
      <c r="K139" s="444"/>
    </row>
    <row r="140" spans="2:11">
      <c r="B140" s="422" t="s">
        <v>428</v>
      </c>
      <c r="C140" s="420">
        <v>7.6738249999999999</v>
      </c>
      <c r="D140" s="420">
        <v>0</v>
      </c>
      <c r="E140" s="421">
        <v>7.6738249999999999</v>
      </c>
      <c r="F140" s="420">
        <v>99.467470000000006</v>
      </c>
      <c r="G140" s="420">
        <v>0</v>
      </c>
      <c r="H140" s="421">
        <v>99.467470000000006</v>
      </c>
      <c r="I140" s="444"/>
      <c r="J140" s="444"/>
      <c r="K140" s="444"/>
    </row>
    <row r="141" spans="2:11">
      <c r="B141" s="422" t="s">
        <v>429</v>
      </c>
      <c r="C141" s="420">
        <v>219.74023147</v>
      </c>
      <c r="D141" s="420">
        <v>16.264423000000001</v>
      </c>
      <c r="E141" s="421">
        <v>236.00465446999999</v>
      </c>
      <c r="F141" s="420">
        <v>268.40623999999997</v>
      </c>
      <c r="G141" s="420">
        <v>28.974339000000001</v>
      </c>
      <c r="H141" s="421">
        <v>297.38057900000001</v>
      </c>
      <c r="I141" s="444"/>
      <c r="J141" s="444"/>
      <c r="K141" s="444"/>
    </row>
    <row r="142" spans="2:11">
      <c r="B142" s="419" t="s">
        <v>430</v>
      </c>
      <c r="C142" s="420">
        <v>359.79048599999999</v>
      </c>
      <c r="D142" s="420">
        <v>13.109247</v>
      </c>
      <c r="E142" s="421">
        <v>372.89973300000003</v>
      </c>
      <c r="F142" s="420">
        <v>435.537756</v>
      </c>
      <c r="G142" s="420">
        <v>22.169418</v>
      </c>
      <c r="H142" s="421">
        <v>457.70717400000001</v>
      </c>
      <c r="I142" s="444"/>
      <c r="J142" s="444"/>
      <c r="K142" s="444"/>
    </row>
    <row r="143" spans="2:11" ht="38.25" hidden="1">
      <c r="B143" s="419" t="s">
        <v>431</v>
      </c>
      <c r="C143" s="420">
        <v>0</v>
      </c>
      <c r="D143" s="420">
        <v>0</v>
      </c>
      <c r="E143" s="421">
        <v>0</v>
      </c>
      <c r="F143" s="420">
        <v>0</v>
      </c>
      <c r="G143" s="420">
        <v>0</v>
      </c>
      <c r="H143" s="421">
        <v>0</v>
      </c>
      <c r="I143" s="444"/>
      <c r="J143" s="444"/>
      <c r="K143" s="444"/>
    </row>
    <row r="144" spans="2:11">
      <c r="B144" s="419" t="s">
        <v>432</v>
      </c>
      <c r="C144" s="420">
        <v>18076.223329140001</v>
      </c>
      <c r="D144" s="420">
        <v>10436.291932</v>
      </c>
      <c r="E144" s="421">
        <v>28512.515261140001</v>
      </c>
      <c r="F144" s="420">
        <v>18833.777134</v>
      </c>
      <c r="G144" s="420">
        <v>11555.423050000001</v>
      </c>
      <c r="H144" s="421">
        <v>30389.200184000001</v>
      </c>
      <c r="I144" s="444"/>
      <c r="J144" s="444"/>
      <c r="K144" s="444"/>
    </row>
    <row r="145" spans="1:11" ht="13.5" thickBot="1">
      <c r="A145" s="437"/>
      <c r="B145" s="429" t="s">
        <v>433</v>
      </c>
      <c r="C145" s="430">
        <v>1516.3674759999999</v>
      </c>
      <c r="D145" s="430">
        <v>4.3899319999999999</v>
      </c>
      <c r="E145" s="431">
        <v>1520.7574079999999</v>
      </c>
      <c r="F145" s="430">
        <v>1694.0396619999999</v>
      </c>
      <c r="G145" s="430">
        <v>4.2202229999999998</v>
      </c>
      <c r="H145" s="431">
        <v>1698.2598849999999</v>
      </c>
      <c r="I145" s="444"/>
      <c r="J145" s="444"/>
      <c r="K145" s="444"/>
    </row>
    <row r="146" spans="1:11" s="437" customFormat="1">
      <c r="B146" s="434"/>
      <c r="C146" s="762"/>
      <c r="D146" s="762"/>
      <c r="E146" s="761"/>
      <c r="F146" s="762"/>
      <c r="G146" s="762"/>
      <c r="H146" s="761"/>
    </row>
    <row r="147" spans="1:11" s="437" customFormat="1">
      <c r="B147" s="434"/>
      <c r="C147" s="762"/>
      <c r="D147" s="762"/>
      <c r="E147" s="761"/>
      <c r="F147" s="762"/>
      <c r="G147" s="762"/>
      <c r="H147" s="761"/>
    </row>
    <row r="148" spans="1:11" s="437" customFormat="1">
      <c r="B148" s="434"/>
      <c r="C148" s="762"/>
      <c r="D148" s="762"/>
      <c r="E148" s="761"/>
      <c r="F148" s="762"/>
      <c r="G148" s="762"/>
      <c r="H148" s="761"/>
    </row>
    <row r="149" spans="1:11" s="437" customFormat="1">
      <c r="B149" s="434"/>
      <c r="C149" s="762"/>
      <c r="D149" s="762"/>
      <c r="E149" s="761"/>
      <c r="F149" s="762"/>
      <c r="G149" s="762"/>
      <c r="H149" s="761"/>
    </row>
    <row r="150" spans="1:11" s="437" customFormat="1">
      <c r="B150" s="434"/>
      <c r="C150" s="762"/>
      <c r="D150" s="762"/>
      <c r="E150" s="761"/>
      <c r="F150" s="762"/>
      <c r="G150" s="762"/>
      <c r="H150" s="761"/>
    </row>
    <row r="151" spans="1:11" s="437" customFormat="1">
      <c r="B151" s="434"/>
      <c r="C151" s="762"/>
      <c r="D151" s="762"/>
      <c r="E151" s="761"/>
      <c r="F151" s="762"/>
      <c r="G151" s="762"/>
      <c r="H151" s="761"/>
    </row>
    <row r="152" spans="1:11" s="437" customFormat="1">
      <c r="B152" s="434"/>
      <c r="C152" s="762"/>
      <c r="D152" s="762"/>
      <c r="E152" s="761"/>
      <c r="F152" s="762"/>
      <c r="G152" s="762"/>
      <c r="H152" s="761"/>
    </row>
    <row r="153" spans="1:11" s="437" customFormat="1">
      <c r="B153" s="434"/>
      <c r="C153" s="762"/>
      <c r="D153" s="762"/>
      <c r="E153" s="761"/>
      <c r="F153" s="762"/>
      <c r="G153" s="762"/>
      <c r="H153" s="761"/>
    </row>
    <row r="154" spans="1:11" s="437" customFormat="1">
      <c r="B154" s="434"/>
      <c r="C154" s="762"/>
      <c r="D154" s="762"/>
      <c r="E154" s="761"/>
      <c r="F154" s="762"/>
      <c r="G154" s="762"/>
      <c r="H154" s="761"/>
    </row>
    <row r="155" spans="1:11" s="437" customFormat="1">
      <c r="B155" s="434"/>
      <c r="C155" s="762"/>
      <c r="D155" s="762"/>
      <c r="E155" s="761"/>
      <c r="F155" s="762"/>
      <c r="G155" s="762"/>
      <c r="H155" s="761"/>
    </row>
    <row r="156" spans="1:11" s="437" customFormat="1">
      <c r="B156" s="434"/>
      <c r="C156" s="762"/>
      <c r="D156" s="762"/>
      <c r="E156" s="761"/>
      <c r="F156" s="762"/>
      <c r="G156" s="762"/>
      <c r="H156" s="761"/>
    </row>
    <row r="157" spans="1:11" s="437" customFormat="1">
      <c r="B157" s="434"/>
      <c r="C157" s="762"/>
      <c r="D157" s="762"/>
      <c r="E157" s="761"/>
      <c r="F157" s="762"/>
      <c r="G157" s="762"/>
      <c r="H157" s="761"/>
    </row>
    <row r="158" spans="1:11" s="437" customFormat="1">
      <c r="B158" s="434"/>
      <c r="C158" s="762"/>
      <c r="D158" s="762"/>
      <c r="E158" s="761"/>
      <c r="F158" s="762"/>
      <c r="G158" s="762"/>
      <c r="H158" s="761"/>
    </row>
    <row r="159" spans="1:11" s="437" customFormat="1">
      <c r="B159" s="434"/>
      <c r="C159" s="762"/>
      <c r="D159" s="762"/>
      <c r="E159" s="761"/>
      <c r="F159" s="762"/>
      <c r="G159" s="762"/>
      <c r="H159" s="761"/>
    </row>
    <row r="160" spans="1:11" s="437" customFormat="1">
      <c r="B160" s="434"/>
      <c r="C160" s="762"/>
      <c r="D160" s="762"/>
      <c r="E160" s="761"/>
      <c r="F160" s="762"/>
      <c r="G160" s="762"/>
      <c r="H160" s="761"/>
    </row>
    <row r="161" spans="2:8" s="437" customFormat="1">
      <c r="B161" s="434"/>
      <c r="C161" s="762"/>
      <c r="D161" s="762"/>
      <c r="E161" s="761"/>
      <c r="F161" s="762"/>
      <c r="G161" s="762"/>
      <c r="H161" s="761"/>
    </row>
    <row r="162" spans="2:8" s="437" customFormat="1">
      <c r="B162" s="434"/>
      <c r="C162" s="762"/>
      <c r="D162" s="762"/>
      <c r="E162" s="761"/>
      <c r="F162" s="762"/>
      <c r="G162" s="762"/>
      <c r="H162" s="761"/>
    </row>
    <row r="163" spans="2:8" s="437" customFormat="1">
      <c r="B163" s="434"/>
      <c r="C163" s="762"/>
      <c r="D163" s="762"/>
      <c r="E163" s="761"/>
      <c r="F163" s="762"/>
      <c r="G163" s="762"/>
      <c r="H163" s="761"/>
    </row>
    <row r="164" spans="2:8" s="437" customFormat="1">
      <c r="B164" s="434"/>
      <c r="C164" s="762"/>
      <c r="D164" s="762"/>
      <c r="E164" s="761"/>
      <c r="F164" s="762"/>
      <c r="G164" s="762"/>
      <c r="H164" s="761"/>
    </row>
    <row r="165" spans="2:8" s="437" customFormat="1">
      <c r="B165" s="434"/>
      <c r="C165" s="762"/>
      <c r="D165" s="762"/>
      <c r="E165" s="761"/>
      <c r="F165" s="762"/>
      <c r="G165" s="762"/>
      <c r="H165" s="761"/>
    </row>
    <row r="166" spans="2:8" s="437" customFormat="1">
      <c r="B166" s="434"/>
      <c r="C166" s="762"/>
      <c r="D166" s="762"/>
      <c r="E166" s="761"/>
      <c r="F166" s="762"/>
      <c r="G166" s="762"/>
      <c r="H166" s="761"/>
    </row>
    <row r="167" spans="2:8" s="437" customFormat="1">
      <c r="B167" s="434"/>
      <c r="C167" s="762"/>
      <c r="D167" s="762"/>
      <c r="E167" s="761"/>
      <c r="F167" s="762"/>
      <c r="G167" s="762"/>
      <c r="H167" s="761"/>
    </row>
    <row r="168" spans="2:8" s="437" customFormat="1">
      <c r="B168" s="434"/>
      <c r="C168" s="762"/>
      <c r="D168" s="762"/>
      <c r="E168" s="761"/>
      <c r="F168" s="762"/>
      <c r="G168" s="762"/>
      <c r="H168" s="761"/>
    </row>
    <row r="169" spans="2:8" s="437" customFormat="1">
      <c r="B169" s="434"/>
      <c r="C169" s="762"/>
      <c r="D169" s="762"/>
      <c r="E169" s="761"/>
      <c r="F169" s="762"/>
      <c r="G169" s="762"/>
      <c r="H169" s="761"/>
    </row>
    <row r="170" spans="2:8" s="437" customFormat="1">
      <c r="B170" s="434"/>
      <c r="C170" s="762"/>
      <c r="D170" s="762"/>
      <c r="E170" s="761"/>
      <c r="F170" s="762"/>
      <c r="G170" s="762"/>
      <c r="H170" s="761"/>
    </row>
    <row r="171" spans="2:8" s="437" customFormat="1">
      <c r="B171" s="434"/>
      <c r="C171" s="762"/>
      <c r="D171" s="762"/>
      <c r="E171" s="761"/>
      <c r="F171" s="762"/>
      <c r="G171" s="762"/>
      <c r="H171" s="761"/>
    </row>
    <row r="172" spans="2:8" s="437" customFormat="1">
      <c r="B172" s="434"/>
      <c r="C172" s="762"/>
      <c r="D172" s="762"/>
      <c r="E172" s="761"/>
      <c r="F172" s="762"/>
      <c r="G172" s="762"/>
      <c r="H172" s="761"/>
    </row>
    <row r="173" spans="2:8" s="437" customFormat="1">
      <c r="B173" s="434"/>
      <c r="C173" s="762"/>
      <c r="D173" s="762"/>
      <c r="E173" s="761"/>
      <c r="F173" s="762"/>
      <c r="G173" s="762"/>
      <c r="H173" s="761"/>
    </row>
    <row r="174" spans="2:8" s="437" customFormat="1">
      <c r="B174" s="434"/>
      <c r="C174" s="762"/>
      <c r="D174" s="762"/>
      <c r="E174" s="761"/>
      <c r="F174" s="762"/>
      <c r="G174" s="762"/>
      <c r="H174" s="761"/>
    </row>
    <row r="175" spans="2:8" s="437" customFormat="1">
      <c r="B175" s="434"/>
      <c r="C175" s="762"/>
      <c r="D175" s="762"/>
      <c r="E175" s="761"/>
      <c r="F175" s="762"/>
      <c r="G175" s="762"/>
      <c r="H175" s="761"/>
    </row>
    <row r="176" spans="2:8" s="437" customFormat="1">
      <c r="B176" s="434"/>
      <c r="C176" s="762"/>
      <c r="D176" s="762"/>
      <c r="E176" s="761"/>
      <c r="F176" s="762"/>
      <c r="G176" s="762"/>
      <c r="H176" s="761"/>
    </row>
    <row r="177" spans="2:8" s="437" customFormat="1">
      <c r="B177" s="434"/>
      <c r="C177" s="762"/>
      <c r="D177" s="762"/>
      <c r="E177" s="761"/>
      <c r="F177" s="762"/>
      <c r="G177" s="762"/>
      <c r="H177" s="761"/>
    </row>
    <row r="178" spans="2:8" s="437" customFormat="1">
      <c r="B178" s="434"/>
      <c r="C178" s="762"/>
      <c r="D178" s="762"/>
      <c r="E178" s="761"/>
      <c r="F178" s="762"/>
      <c r="G178" s="762"/>
      <c r="H178" s="761"/>
    </row>
    <row r="179" spans="2:8" s="437" customFormat="1">
      <c r="B179" s="434"/>
      <c r="C179" s="762"/>
      <c r="D179" s="762"/>
      <c r="E179" s="761"/>
      <c r="F179" s="762"/>
      <c r="G179" s="762"/>
      <c r="H179" s="761"/>
    </row>
    <row r="180" spans="2:8" s="437" customFormat="1">
      <c r="B180" s="434"/>
      <c r="C180" s="762"/>
      <c r="D180" s="762"/>
      <c r="E180" s="761"/>
      <c r="F180" s="762"/>
      <c r="G180" s="762"/>
      <c r="H180" s="761"/>
    </row>
    <row r="181" spans="2:8" s="437" customFormat="1">
      <c r="B181" s="434"/>
      <c r="C181" s="762"/>
      <c r="D181" s="762"/>
      <c r="E181" s="761"/>
      <c r="F181" s="762"/>
      <c r="G181" s="762"/>
      <c r="H181" s="761"/>
    </row>
    <row r="182" spans="2:8" s="437" customFormat="1">
      <c r="B182" s="434"/>
      <c r="C182" s="762"/>
      <c r="D182" s="762"/>
      <c r="E182" s="761"/>
      <c r="F182" s="762"/>
      <c r="G182" s="762"/>
      <c r="H182" s="761"/>
    </row>
    <row r="183" spans="2:8" s="437" customFormat="1">
      <c r="B183" s="434"/>
      <c r="C183" s="762"/>
      <c r="D183" s="762"/>
      <c r="E183" s="761"/>
      <c r="F183" s="762"/>
      <c r="G183" s="762"/>
      <c r="H183" s="761"/>
    </row>
    <row r="184" spans="2:8" s="437" customFormat="1">
      <c r="B184" s="434"/>
      <c r="C184" s="762"/>
      <c r="D184" s="762"/>
      <c r="E184" s="761"/>
      <c r="F184" s="762"/>
      <c r="G184" s="762"/>
      <c r="H184" s="761"/>
    </row>
    <row r="185" spans="2:8" s="437" customFormat="1">
      <c r="B185" s="434"/>
      <c r="C185" s="762"/>
      <c r="D185" s="762"/>
      <c r="E185" s="761"/>
      <c r="F185" s="762"/>
      <c r="G185" s="762"/>
      <c r="H185" s="761"/>
    </row>
    <row r="186" spans="2:8" s="437" customFormat="1">
      <c r="B186" s="434"/>
      <c r="C186" s="762"/>
      <c r="D186" s="762"/>
      <c r="E186" s="761"/>
      <c r="F186" s="762"/>
      <c r="G186" s="762"/>
      <c r="H186" s="761"/>
    </row>
    <row r="187" spans="2:8" s="437" customFormat="1">
      <c r="B187" s="434"/>
      <c r="C187" s="762"/>
      <c r="D187" s="762"/>
      <c r="E187" s="761"/>
      <c r="F187" s="762"/>
      <c r="G187" s="762"/>
      <c r="H187" s="761"/>
    </row>
    <row r="188" spans="2:8" s="437" customFormat="1">
      <c r="B188" s="434"/>
      <c r="C188" s="762"/>
      <c r="D188" s="762"/>
      <c r="E188" s="761"/>
      <c r="F188" s="762"/>
      <c r="G188" s="762"/>
      <c r="H188" s="761"/>
    </row>
    <row r="189" spans="2:8" s="437" customFormat="1">
      <c r="B189" s="434"/>
      <c r="C189" s="762"/>
      <c r="D189" s="762"/>
      <c r="E189" s="761"/>
      <c r="F189" s="762"/>
      <c r="G189" s="762"/>
      <c r="H189" s="761"/>
    </row>
    <row r="190" spans="2:8" s="437" customFormat="1">
      <c r="B190" s="434"/>
      <c r="C190" s="762"/>
      <c r="D190" s="762"/>
      <c r="E190" s="761"/>
      <c r="F190" s="762"/>
      <c r="G190" s="762"/>
      <c r="H190" s="761"/>
    </row>
    <row r="191" spans="2:8" s="437" customFormat="1">
      <c r="B191" s="434"/>
      <c r="C191" s="762"/>
      <c r="D191" s="762"/>
      <c r="E191" s="761"/>
      <c r="F191" s="762"/>
      <c r="G191" s="762"/>
      <c r="H191" s="761"/>
    </row>
    <row r="192" spans="2:8" s="437" customFormat="1">
      <c r="B192" s="434"/>
      <c r="C192" s="762"/>
      <c r="D192" s="762"/>
      <c r="E192" s="761"/>
      <c r="F192" s="762"/>
      <c r="G192" s="762"/>
      <c r="H192" s="761"/>
    </row>
    <row r="193" spans="2:8" s="437" customFormat="1">
      <c r="B193" s="434"/>
      <c r="C193" s="762"/>
      <c r="D193" s="762"/>
      <c r="E193" s="761"/>
      <c r="F193" s="762"/>
      <c r="G193" s="762"/>
      <c r="H193" s="761"/>
    </row>
    <row r="194" spans="2:8" s="437" customFormat="1">
      <c r="B194" s="434"/>
      <c r="C194" s="762"/>
      <c r="D194" s="762"/>
      <c r="E194" s="761"/>
      <c r="F194" s="762"/>
      <c r="G194" s="762"/>
      <c r="H194" s="761"/>
    </row>
    <row r="195" spans="2:8" s="437" customFormat="1">
      <c r="B195" s="434"/>
      <c r="C195" s="762"/>
      <c r="D195" s="762"/>
      <c r="E195" s="761"/>
      <c r="F195" s="762"/>
      <c r="G195" s="762"/>
      <c r="H195" s="761"/>
    </row>
    <row r="196" spans="2:8" s="437" customFormat="1">
      <c r="B196" s="434"/>
      <c r="C196" s="762"/>
      <c r="D196" s="762"/>
      <c r="E196" s="761"/>
      <c r="F196" s="762"/>
      <c r="G196" s="762"/>
      <c r="H196" s="761"/>
    </row>
    <row r="197" spans="2:8" s="437" customFormat="1">
      <c r="B197" s="434"/>
      <c r="C197" s="762"/>
      <c r="D197" s="762"/>
      <c r="E197" s="761"/>
      <c r="F197" s="762"/>
      <c r="G197" s="762"/>
      <c r="H197" s="761"/>
    </row>
    <row r="198" spans="2:8" s="437" customFormat="1">
      <c r="B198" s="434"/>
      <c r="C198" s="762"/>
      <c r="D198" s="762"/>
      <c r="E198" s="761"/>
      <c r="F198" s="762"/>
      <c r="G198" s="762"/>
      <c r="H198" s="761"/>
    </row>
    <row r="199" spans="2:8" s="437" customFormat="1">
      <c r="B199" s="434"/>
      <c r="C199" s="762"/>
      <c r="D199" s="762"/>
      <c r="E199" s="761"/>
      <c r="F199" s="762"/>
      <c r="G199" s="762"/>
      <c r="H199" s="761"/>
    </row>
    <row r="200" spans="2:8" s="437" customFormat="1">
      <c r="B200" s="434"/>
      <c r="C200" s="762"/>
      <c r="D200" s="762"/>
      <c r="E200" s="761"/>
      <c r="F200" s="762"/>
      <c r="G200" s="762"/>
      <c r="H200" s="761"/>
    </row>
    <row r="201" spans="2:8" s="437" customFormat="1">
      <c r="B201" s="434"/>
      <c r="C201" s="762"/>
      <c r="D201" s="762"/>
      <c r="E201" s="761"/>
      <c r="F201" s="762"/>
      <c r="G201" s="762"/>
      <c r="H201" s="761"/>
    </row>
    <row r="202" spans="2:8" s="437" customFormat="1">
      <c r="B202" s="434"/>
      <c r="C202" s="762"/>
      <c r="D202" s="762"/>
      <c r="E202" s="761"/>
      <c r="F202" s="762"/>
      <c r="G202" s="762"/>
      <c r="H202" s="761"/>
    </row>
    <row r="203" spans="2:8" s="437" customFormat="1">
      <c r="B203" s="434"/>
      <c r="C203" s="762"/>
      <c r="D203" s="762"/>
      <c r="E203" s="761"/>
      <c r="F203" s="762"/>
      <c r="G203" s="762"/>
      <c r="H203" s="761"/>
    </row>
    <row r="204" spans="2:8" s="437" customFormat="1">
      <c r="B204" s="434"/>
      <c r="C204" s="762"/>
      <c r="D204" s="762"/>
      <c r="E204" s="761"/>
      <c r="F204" s="762"/>
      <c r="G204" s="762"/>
      <c r="H204" s="761"/>
    </row>
    <row r="205" spans="2:8" s="437" customFormat="1">
      <c r="B205" s="434"/>
      <c r="C205" s="762"/>
      <c r="D205" s="762"/>
      <c r="E205" s="761"/>
      <c r="F205" s="762"/>
      <c r="G205" s="762"/>
      <c r="H205" s="761"/>
    </row>
    <row r="206" spans="2:8" s="437" customFormat="1">
      <c r="B206" s="434"/>
      <c r="C206" s="762"/>
      <c r="D206" s="762"/>
      <c r="E206" s="761"/>
      <c r="F206" s="762"/>
      <c r="G206" s="762"/>
      <c r="H206" s="761"/>
    </row>
    <row r="207" spans="2:8" s="437" customFormat="1">
      <c r="B207" s="434"/>
      <c r="C207" s="762"/>
      <c r="D207" s="762"/>
      <c r="E207" s="761"/>
      <c r="F207" s="762"/>
      <c r="G207" s="762"/>
      <c r="H207" s="761"/>
    </row>
    <row r="208" spans="2:8" s="437" customFormat="1">
      <c r="B208" s="434"/>
      <c r="C208" s="762"/>
      <c r="D208" s="762"/>
      <c r="E208" s="761"/>
      <c r="F208" s="762"/>
      <c r="G208" s="762"/>
      <c r="H208" s="761"/>
    </row>
    <row r="209" spans="2:8" s="437" customFormat="1">
      <c r="B209" s="434"/>
      <c r="C209" s="762"/>
      <c r="D209" s="762"/>
      <c r="E209" s="761"/>
      <c r="F209" s="762"/>
      <c r="G209" s="762"/>
      <c r="H209" s="761"/>
    </row>
    <row r="210" spans="2:8" s="437" customFormat="1">
      <c r="B210" s="434"/>
      <c r="C210" s="762"/>
      <c r="D210" s="762"/>
      <c r="E210" s="761"/>
      <c r="F210" s="762"/>
      <c r="G210" s="762"/>
      <c r="H210" s="761"/>
    </row>
    <row r="211" spans="2:8" s="437" customFormat="1">
      <c r="B211" s="434"/>
      <c r="C211" s="762"/>
      <c r="D211" s="762"/>
      <c r="E211" s="761"/>
      <c r="F211" s="762"/>
      <c r="G211" s="762"/>
      <c r="H211" s="761"/>
    </row>
    <row r="212" spans="2:8" s="437" customFormat="1">
      <c r="B212" s="434"/>
      <c r="C212" s="762"/>
      <c r="D212" s="762"/>
      <c r="E212" s="761"/>
      <c r="F212" s="762"/>
      <c r="G212" s="762"/>
      <c r="H212" s="761"/>
    </row>
    <row r="213" spans="2:8" s="437" customFormat="1">
      <c r="B213" s="434"/>
      <c r="C213" s="762"/>
      <c r="D213" s="762"/>
      <c r="E213" s="761"/>
      <c r="F213" s="762"/>
      <c r="G213" s="762"/>
      <c r="H213" s="761"/>
    </row>
    <row r="214" spans="2:8" s="437" customFormat="1">
      <c r="B214" s="434"/>
      <c r="C214" s="762"/>
      <c r="D214" s="762"/>
      <c r="E214" s="761"/>
      <c r="F214" s="762"/>
      <c r="G214" s="762"/>
      <c r="H214" s="761"/>
    </row>
    <row r="215" spans="2:8" s="437" customFormat="1">
      <c r="B215" s="434"/>
      <c r="C215" s="762"/>
      <c r="D215" s="762"/>
      <c r="E215" s="761"/>
      <c r="F215" s="762"/>
      <c r="G215" s="762"/>
      <c r="H215" s="761"/>
    </row>
    <row r="216" spans="2:8" s="437" customFormat="1">
      <c r="B216" s="434"/>
      <c r="C216" s="762"/>
      <c r="D216" s="762"/>
      <c r="E216" s="761"/>
      <c r="F216" s="762"/>
      <c r="G216" s="762"/>
      <c r="H216" s="761"/>
    </row>
    <row r="217" spans="2:8" s="437" customFormat="1">
      <c r="B217" s="434"/>
      <c r="C217" s="762"/>
      <c r="D217" s="762"/>
      <c r="E217" s="761"/>
      <c r="F217" s="762"/>
      <c r="G217" s="762"/>
      <c r="H217" s="761"/>
    </row>
    <row r="218" spans="2:8" s="437" customFormat="1">
      <c r="B218" s="434"/>
      <c r="C218" s="762"/>
      <c r="D218" s="762"/>
      <c r="E218" s="761"/>
      <c r="F218" s="762"/>
      <c r="G218" s="762"/>
      <c r="H218" s="761"/>
    </row>
    <row r="219" spans="2:8" s="437" customFormat="1">
      <c r="B219" s="434"/>
      <c r="C219" s="762"/>
      <c r="D219" s="762"/>
      <c r="E219" s="761"/>
      <c r="F219" s="762"/>
      <c r="G219" s="762"/>
      <c r="H219" s="761"/>
    </row>
    <row r="220" spans="2:8" s="437" customFormat="1">
      <c r="B220" s="434"/>
      <c r="C220" s="762"/>
      <c r="D220" s="762"/>
      <c r="E220" s="761"/>
      <c r="F220" s="762"/>
      <c r="G220" s="762"/>
      <c r="H220" s="761"/>
    </row>
    <row r="221" spans="2:8" s="437" customFormat="1">
      <c r="B221" s="434"/>
      <c r="C221" s="762"/>
      <c r="D221" s="762"/>
      <c r="E221" s="761"/>
      <c r="F221" s="762"/>
      <c r="G221" s="762"/>
      <c r="H221" s="761"/>
    </row>
    <row r="222" spans="2:8" s="437" customFormat="1">
      <c r="B222" s="434"/>
      <c r="C222" s="762"/>
      <c r="D222" s="762"/>
      <c r="E222" s="761"/>
      <c r="F222" s="762"/>
      <c r="G222" s="762"/>
      <c r="H222" s="761"/>
    </row>
    <row r="223" spans="2:8" s="437" customFormat="1">
      <c r="B223" s="434"/>
      <c r="C223" s="762"/>
      <c r="D223" s="762"/>
      <c r="E223" s="761"/>
      <c r="F223" s="762"/>
      <c r="G223" s="762"/>
      <c r="H223" s="761"/>
    </row>
    <row r="224" spans="2:8" s="437" customFormat="1">
      <c r="B224" s="434"/>
      <c r="C224" s="762"/>
      <c r="D224" s="762"/>
      <c r="E224" s="761"/>
      <c r="F224" s="762"/>
      <c r="G224" s="762"/>
      <c r="H224" s="761"/>
    </row>
    <row r="225" spans="2:8" s="437" customFormat="1">
      <c r="B225" s="434"/>
      <c r="C225" s="762"/>
      <c r="D225" s="762"/>
      <c r="E225" s="761"/>
      <c r="F225" s="762"/>
      <c r="G225" s="762"/>
      <c r="H225" s="761"/>
    </row>
    <row r="226" spans="2:8" s="437" customFormat="1">
      <c r="B226" s="434"/>
      <c r="C226" s="762"/>
      <c r="D226" s="762"/>
      <c r="E226" s="761"/>
      <c r="F226" s="762"/>
      <c r="G226" s="762"/>
      <c r="H226" s="761"/>
    </row>
    <row r="227" spans="2:8" s="437" customFormat="1">
      <c r="B227" s="434"/>
      <c r="C227" s="762"/>
      <c r="D227" s="762"/>
      <c r="E227" s="761"/>
      <c r="F227" s="762"/>
      <c r="G227" s="762"/>
      <c r="H227" s="761"/>
    </row>
    <row r="228" spans="2:8" s="437" customFormat="1">
      <c r="B228" s="434"/>
      <c r="C228" s="762"/>
      <c r="D228" s="762"/>
      <c r="E228" s="761"/>
      <c r="F228" s="762"/>
      <c r="G228" s="762"/>
      <c r="H228" s="761"/>
    </row>
    <row r="229" spans="2:8" s="437" customFormat="1">
      <c r="B229" s="434"/>
      <c r="C229" s="762"/>
      <c r="D229" s="762"/>
      <c r="E229" s="761"/>
      <c r="F229" s="762"/>
      <c r="G229" s="762"/>
      <c r="H229" s="761"/>
    </row>
    <row r="230" spans="2:8" s="437" customFormat="1">
      <c r="B230" s="434"/>
      <c r="C230" s="762"/>
      <c r="D230" s="762"/>
      <c r="E230" s="761"/>
      <c r="F230" s="762"/>
      <c r="G230" s="762"/>
      <c r="H230" s="761"/>
    </row>
    <row r="231" spans="2:8" s="437" customFormat="1">
      <c r="B231" s="434"/>
      <c r="C231" s="762"/>
      <c r="D231" s="762"/>
      <c r="E231" s="761"/>
      <c r="F231" s="762"/>
      <c r="G231" s="762"/>
      <c r="H231" s="761"/>
    </row>
    <row r="232" spans="2:8" s="437" customFormat="1">
      <c r="B232" s="434"/>
      <c r="C232" s="762"/>
      <c r="D232" s="762"/>
      <c r="E232" s="761"/>
      <c r="F232" s="762"/>
      <c r="G232" s="762"/>
      <c r="H232" s="761"/>
    </row>
    <row r="233" spans="2:8" s="437" customFormat="1">
      <c r="B233" s="434"/>
      <c r="C233" s="762"/>
      <c r="D233" s="762"/>
      <c r="E233" s="761"/>
      <c r="F233" s="762"/>
      <c r="G233" s="762"/>
      <c r="H233" s="761"/>
    </row>
    <row r="234" spans="2:8" s="437" customFormat="1">
      <c r="B234" s="434"/>
      <c r="C234" s="762"/>
      <c r="D234" s="762"/>
      <c r="E234" s="761"/>
      <c r="F234" s="762"/>
      <c r="G234" s="762"/>
      <c r="H234" s="761"/>
    </row>
    <row r="235" spans="2:8" s="437" customFormat="1">
      <c r="B235" s="434"/>
      <c r="C235" s="762"/>
      <c r="D235" s="762"/>
      <c r="E235" s="761"/>
      <c r="F235" s="762"/>
      <c r="G235" s="762"/>
      <c r="H235" s="761"/>
    </row>
    <row r="236" spans="2:8" s="437" customFormat="1">
      <c r="B236" s="434"/>
      <c r="C236" s="762"/>
      <c r="D236" s="762"/>
      <c r="E236" s="761"/>
      <c r="F236" s="762"/>
      <c r="G236" s="762"/>
      <c r="H236" s="761"/>
    </row>
    <row r="237" spans="2:8" s="437" customFormat="1">
      <c r="B237" s="434"/>
      <c r="C237" s="762"/>
      <c r="D237" s="762"/>
      <c r="E237" s="761"/>
      <c r="F237" s="762"/>
      <c r="G237" s="762"/>
      <c r="H237" s="761"/>
    </row>
    <row r="238" spans="2:8" s="437" customFormat="1">
      <c r="B238" s="434"/>
      <c r="C238" s="762"/>
      <c r="D238" s="762"/>
      <c r="E238" s="761"/>
      <c r="F238" s="762"/>
      <c r="G238" s="762"/>
      <c r="H238" s="761"/>
    </row>
    <row r="239" spans="2:8" s="437" customFormat="1">
      <c r="B239" s="434"/>
      <c r="C239" s="762"/>
      <c r="D239" s="762"/>
      <c r="E239" s="761"/>
      <c r="F239" s="762"/>
      <c r="G239" s="762"/>
      <c r="H239" s="761"/>
    </row>
    <row r="240" spans="2:8" s="437" customFormat="1">
      <c r="B240" s="434"/>
      <c r="C240" s="762"/>
      <c r="D240" s="762"/>
      <c r="E240" s="761"/>
      <c r="F240" s="762"/>
      <c r="G240" s="762"/>
      <c r="H240" s="761"/>
    </row>
    <row r="241" spans="2:8" s="437" customFormat="1">
      <c r="B241" s="434"/>
      <c r="C241" s="762"/>
      <c r="D241" s="762"/>
      <c r="E241" s="761"/>
      <c r="F241" s="762"/>
      <c r="G241" s="762"/>
      <c r="H241" s="761"/>
    </row>
    <row r="242" spans="2:8" s="437" customFormat="1">
      <c r="B242" s="434"/>
      <c r="C242" s="762"/>
      <c r="D242" s="762"/>
      <c r="E242" s="761"/>
      <c r="F242" s="762"/>
      <c r="G242" s="762"/>
      <c r="H242" s="761"/>
    </row>
    <row r="243" spans="2:8" s="437" customFormat="1">
      <c r="B243" s="434"/>
      <c r="C243" s="762"/>
      <c r="D243" s="762"/>
      <c r="E243" s="761"/>
      <c r="F243" s="762"/>
      <c r="G243" s="762"/>
      <c r="H243" s="761"/>
    </row>
    <row r="244" spans="2:8" s="437" customFormat="1">
      <c r="B244" s="434"/>
      <c r="C244" s="762"/>
      <c r="D244" s="762"/>
      <c r="E244" s="761"/>
      <c r="F244" s="762"/>
      <c r="G244" s="762"/>
      <c r="H244" s="761"/>
    </row>
    <row r="245" spans="2:8" s="437" customFormat="1">
      <c r="B245" s="434"/>
      <c r="C245" s="762"/>
      <c r="D245" s="762"/>
      <c r="E245" s="761"/>
      <c r="F245" s="762"/>
      <c r="G245" s="762"/>
      <c r="H245" s="761"/>
    </row>
    <row r="246" spans="2:8" s="437" customFormat="1">
      <c r="B246" s="434"/>
      <c r="C246" s="762"/>
      <c r="D246" s="762"/>
      <c r="E246" s="761"/>
      <c r="F246" s="762"/>
      <c r="G246" s="762"/>
      <c r="H246" s="761"/>
    </row>
    <row r="247" spans="2:8" s="437" customFormat="1">
      <c r="B247" s="434"/>
      <c r="C247" s="762"/>
      <c r="D247" s="762"/>
      <c r="E247" s="761"/>
      <c r="F247" s="762"/>
      <c r="G247" s="762"/>
      <c r="H247" s="761"/>
    </row>
    <row r="248" spans="2:8" s="437" customFormat="1">
      <c r="B248" s="434"/>
      <c r="C248" s="762"/>
      <c r="D248" s="762"/>
      <c r="E248" s="761"/>
      <c r="F248" s="762"/>
      <c r="G248" s="762"/>
      <c r="H248" s="761"/>
    </row>
    <row r="249" spans="2:8" s="437" customFormat="1">
      <c r="B249" s="434"/>
      <c r="C249" s="762"/>
      <c r="D249" s="762"/>
      <c r="E249" s="761"/>
      <c r="F249" s="762"/>
      <c r="G249" s="762"/>
      <c r="H249" s="761"/>
    </row>
    <row r="250" spans="2:8" s="437" customFormat="1">
      <c r="B250" s="434"/>
      <c r="C250" s="762"/>
      <c r="D250" s="762"/>
      <c r="E250" s="761"/>
      <c r="F250" s="762"/>
      <c r="G250" s="762"/>
      <c r="H250" s="761"/>
    </row>
    <row r="251" spans="2:8" s="437" customFormat="1">
      <c r="B251" s="434"/>
      <c r="C251" s="762"/>
      <c r="D251" s="762"/>
      <c r="E251" s="761"/>
      <c r="F251" s="762"/>
      <c r="G251" s="762"/>
      <c r="H251" s="761"/>
    </row>
    <row r="252" spans="2:8" s="437" customFormat="1">
      <c r="B252" s="434"/>
      <c r="C252" s="762"/>
      <c r="D252" s="762"/>
      <c r="E252" s="761"/>
      <c r="F252" s="762"/>
      <c r="G252" s="762"/>
      <c r="H252" s="761"/>
    </row>
    <row r="253" spans="2:8" s="437" customFormat="1">
      <c r="B253" s="434"/>
      <c r="C253" s="762"/>
      <c r="D253" s="762"/>
      <c r="E253" s="761"/>
      <c r="F253" s="762"/>
      <c r="G253" s="762"/>
      <c r="H253" s="761"/>
    </row>
    <row r="254" spans="2:8" s="437" customFormat="1">
      <c r="B254" s="434"/>
      <c r="C254" s="762"/>
      <c r="D254" s="762"/>
      <c r="E254" s="761"/>
      <c r="F254" s="762"/>
      <c r="G254" s="762"/>
      <c r="H254" s="761"/>
    </row>
    <row r="255" spans="2:8" s="437" customFormat="1">
      <c r="B255" s="434"/>
      <c r="C255" s="762"/>
      <c r="D255" s="762"/>
      <c r="E255" s="761"/>
      <c r="F255" s="762"/>
      <c r="G255" s="762"/>
      <c r="H255" s="761"/>
    </row>
    <row r="256" spans="2:8" s="437" customFormat="1">
      <c r="B256" s="434"/>
      <c r="C256" s="762"/>
      <c r="D256" s="762"/>
      <c r="E256" s="761"/>
      <c r="F256" s="762"/>
      <c r="G256" s="762"/>
      <c r="H256" s="761"/>
    </row>
    <row r="257" spans="2:8" s="437" customFormat="1">
      <c r="B257" s="434"/>
      <c r="C257" s="762"/>
      <c r="D257" s="762"/>
      <c r="E257" s="761"/>
      <c r="F257" s="762"/>
      <c r="G257" s="762"/>
      <c r="H257" s="761"/>
    </row>
    <row r="258" spans="2:8" s="437" customFormat="1">
      <c r="B258" s="434"/>
      <c r="C258" s="762"/>
      <c r="D258" s="762"/>
      <c r="E258" s="761"/>
      <c r="F258" s="762"/>
      <c r="G258" s="762"/>
      <c r="H258" s="761"/>
    </row>
    <row r="259" spans="2:8" s="437" customFormat="1">
      <c r="B259" s="434"/>
      <c r="C259" s="762"/>
      <c r="D259" s="762"/>
      <c r="E259" s="761"/>
      <c r="F259" s="762"/>
      <c r="G259" s="762"/>
      <c r="H259" s="761"/>
    </row>
    <row r="260" spans="2:8" s="437" customFormat="1">
      <c r="B260" s="434"/>
      <c r="C260" s="762"/>
      <c r="D260" s="762"/>
      <c r="E260" s="761"/>
      <c r="F260" s="762"/>
      <c r="G260" s="762"/>
      <c r="H260" s="761"/>
    </row>
    <row r="261" spans="2:8" s="437" customFormat="1">
      <c r="B261" s="434"/>
      <c r="C261" s="762"/>
      <c r="D261" s="762"/>
      <c r="E261" s="761"/>
      <c r="F261" s="762"/>
      <c r="G261" s="762"/>
      <c r="H261" s="761"/>
    </row>
    <row r="262" spans="2:8" s="437" customFormat="1">
      <c r="B262" s="434"/>
      <c r="C262" s="762"/>
      <c r="D262" s="762"/>
      <c r="E262" s="761"/>
      <c r="F262" s="762"/>
      <c r="G262" s="762"/>
      <c r="H262" s="761"/>
    </row>
    <row r="263" spans="2:8" s="437" customFormat="1">
      <c r="B263" s="434"/>
      <c r="C263" s="762"/>
      <c r="D263" s="762"/>
      <c r="E263" s="761"/>
      <c r="F263" s="762"/>
      <c r="G263" s="762"/>
      <c r="H263" s="761"/>
    </row>
    <row r="264" spans="2:8" s="437" customFormat="1">
      <c r="B264" s="434"/>
      <c r="C264" s="762"/>
      <c r="D264" s="762"/>
      <c r="E264" s="761"/>
      <c r="F264" s="762"/>
      <c r="G264" s="762"/>
      <c r="H264" s="761"/>
    </row>
    <row r="265" spans="2:8" s="437" customFormat="1">
      <c r="B265" s="434"/>
      <c r="C265" s="762"/>
      <c r="D265" s="762"/>
      <c r="E265" s="761"/>
      <c r="F265" s="762"/>
      <c r="G265" s="762"/>
      <c r="H265" s="761"/>
    </row>
    <row r="266" spans="2:8" s="437" customFormat="1">
      <c r="B266" s="434"/>
      <c r="C266" s="762"/>
      <c r="D266" s="762"/>
      <c r="E266" s="761"/>
      <c r="F266" s="762"/>
      <c r="G266" s="762"/>
      <c r="H266" s="761"/>
    </row>
    <row r="267" spans="2:8" s="437" customFormat="1">
      <c r="B267" s="434"/>
      <c r="C267" s="762"/>
      <c r="D267" s="762"/>
      <c r="E267" s="761"/>
      <c r="F267" s="762"/>
      <c r="G267" s="762"/>
      <c r="H267" s="761"/>
    </row>
    <row r="268" spans="2:8" s="437" customFormat="1">
      <c r="B268" s="434"/>
      <c r="C268" s="762"/>
      <c r="D268" s="762"/>
      <c r="E268" s="761"/>
      <c r="F268" s="762"/>
      <c r="G268" s="762"/>
      <c r="H268" s="761"/>
    </row>
    <row r="269" spans="2:8" s="437" customFormat="1">
      <c r="B269" s="434"/>
      <c r="C269" s="762"/>
      <c r="D269" s="762"/>
      <c r="E269" s="761"/>
      <c r="F269" s="762"/>
      <c r="G269" s="762"/>
      <c r="H269" s="761"/>
    </row>
    <row r="270" spans="2:8" s="437" customFormat="1">
      <c r="B270" s="434"/>
      <c r="C270" s="762"/>
      <c r="D270" s="762"/>
      <c r="E270" s="761"/>
      <c r="F270" s="762"/>
      <c r="G270" s="762"/>
      <c r="H270" s="761"/>
    </row>
    <row r="271" spans="2:8" s="437" customFormat="1">
      <c r="B271" s="434"/>
      <c r="C271" s="762"/>
      <c r="D271" s="762"/>
      <c r="E271" s="761"/>
      <c r="F271" s="762"/>
      <c r="G271" s="762"/>
      <c r="H271" s="761"/>
    </row>
    <row r="272" spans="2:8" s="437" customFormat="1">
      <c r="B272" s="434"/>
      <c r="C272" s="762"/>
      <c r="D272" s="762"/>
      <c r="E272" s="761"/>
      <c r="F272" s="762"/>
      <c r="G272" s="762"/>
      <c r="H272" s="761"/>
    </row>
    <row r="273" spans="2:8" s="437" customFormat="1">
      <c r="B273" s="434"/>
      <c r="C273" s="762"/>
      <c r="D273" s="762"/>
      <c r="E273" s="761"/>
      <c r="F273" s="762"/>
      <c r="G273" s="762"/>
      <c r="H273" s="761"/>
    </row>
    <row r="274" spans="2:8" s="437" customFormat="1">
      <c r="B274" s="434"/>
      <c r="C274" s="762"/>
      <c r="D274" s="762"/>
      <c r="E274" s="761"/>
      <c r="F274" s="762"/>
      <c r="G274" s="762"/>
      <c r="H274" s="761"/>
    </row>
    <row r="275" spans="2:8" s="437" customFormat="1">
      <c r="B275" s="434"/>
      <c r="C275" s="762"/>
      <c r="D275" s="762"/>
      <c r="E275" s="761"/>
      <c r="F275" s="762"/>
      <c r="G275" s="762"/>
      <c r="H275" s="761"/>
    </row>
    <row r="276" spans="2:8" s="437" customFormat="1">
      <c r="B276" s="434"/>
      <c r="C276" s="762"/>
      <c r="D276" s="762"/>
      <c r="E276" s="761"/>
      <c r="F276" s="762"/>
      <c r="G276" s="762"/>
      <c r="H276" s="761"/>
    </row>
    <row r="277" spans="2:8" s="437" customFormat="1">
      <c r="B277" s="434"/>
      <c r="C277" s="762"/>
      <c r="D277" s="762"/>
      <c r="E277" s="761"/>
      <c r="F277" s="762"/>
      <c r="G277" s="762"/>
      <c r="H277" s="761"/>
    </row>
    <row r="278" spans="2:8" s="437" customFormat="1">
      <c r="B278" s="434"/>
      <c r="C278" s="762"/>
      <c r="D278" s="762"/>
      <c r="E278" s="761"/>
      <c r="F278" s="762"/>
      <c r="G278" s="762"/>
      <c r="H278" s="761"/>
    </row>
    <row r="279" spans="2:8" s="437" customFormat="1">
      <c r="B279" s="434"/>
      <c r="C279" s="762"/>
      <c r="D279" s="762"/>
      <c r="E279" s="761"/>
      <c r="F279" s="762"/>
      <c r="G279" s="762"/>
      <c r="H279" s="761"/>
    </row>
    <row r="280" spans="2:8" s="437" customFormat="1">
      <c r="B280" s="434"/>
      <c r="C280" s="762"/>
      <c r="D280" s="762"/>
      <c r="E280" s="761"/>
      <c r="F280" s="762"/>
      <c r="G280" s="762"/>
      <c r="H280" s="761"/>
    </row>
    <row r="281" spans="2:8" s="437" customFormat="1">
      <c r="B281" s="434"/>
      <c r="C281" s="762"/>
      <c r="D281" s="762"/>
      <c r="E281" s="761"/>
      <c r="F281" s="762"/>
      <c r="G281" s="762"/>
      <c r="H281" s="761"/>
    </row>
    <row r="282" spans="2:8" s="437" customFormat="1">
      <c r="B282" s="434"/>
      <c r="C282" s="762"/>
      <c r="D282" s="762"/>
      <c r="E282" s="761"/>
      <c r="F282" s="762"/>
      <c r="G282" s="762"/>
      <c r="H282" s="761"/>
    </row>
    <row r="283" spans="2:8" s="437" customFormat="1">
      <c r="B283" s="434"/>
      <c r="C283" s="762"/>
      <c r="D283" s="762"/>
      <c r="E283" s="761"/>
      <c r="F283" s="762"/>
      <c r="G283" s="762"/>
      <c r="H283" s="761"/>
    </row>
    <row r="284" spans="2:8" s="437" customFormat="1">
      <c r="B284" s="434"/>
      <c r="C284" s="762"/>
      <c r="D284" s="762"/>
      <c r="E284" s="761"/>
      <c r="F284" s="762"/>
      <c r="G284" s="762"/>
      <c r="H284" s="761"/>
    </row>
    <row r="285" spans="2:8" s="437" customFormat="1">
      <c r="B285" s="434"/>
      <c r="C285" s="762"/>
      <c r="D285" s="762"/>
      <c r="E285" s="761"/>
      <c r="F285" s="762"/>
      <c r="G285" s="762"/>
      <c r="H285" s="761"/>
    </row>
    <row r="286" spans="2:8" s="437" customFormat="1">
      <c r="B286" s="434"/>
      <c r="C286" s="762"/>
      <c r="D286" s="762"/>
      <c r="E286" s="761"/>
      <c r="F286" s="762"/>
      <c r="G286" s="762"/>
      <c r="H286" s="761"/>
    </row>
    <row r="287" spans="2:8" s="437" customFormat="1">
      <c r="B287" s="434"/>
      <c r="C287" s="762"/>
      <c r="D287" s="762"/>
      <c r="E287" s="761"/>
      <c r="F287" s="762"/>
      <c r="G287" s="762"/>
      <c r="H287" s="761"/>
    </row>
    <row r="288" spans="2:8" s="437" customFormat="1">
      <c r="B288" s="434"/>
      <c r="C288" s="762"/>
      <c r="D288" s="762"/>
      <c r="E288" s="761"/>
      <c r="F288" s="762"/>
      <c r="G288" s="762"/>
      <c r="H288" s="761"/>
    </row>
    <row r="289" spans="2:8" s="437" customFormat="1">
      <c r="B289" s="434"/>
      <c r="C289" s="762"/>
      <c r="D289" s="762"/>
      <c r="E289" s="761"/>
      <c r="F289" s="762"/>
      <c r="G289" s="762"/>
      <c r="H289" s="761"/>
    </row>
    <row r="290" spans="2:8" s="437" customFormat="1">
      <c r="B290" s="434"/>
      <c r="C290" s="762"/>
      <c r="D290" s="762"/>
      <c r="E290" s="761"/>
      <c r="F290" s="762"/>
      <c r="G290" s="762"/>
      <c r="H290" s="761"/>
    </row>
    <row r="291" spans="2:8" s="437" customFormat="1">
      <c r="B291" s="434"/>
      <c r="C291" s="762"/>
      <c r="D291" s="762"/>
      <c r="E291" s="761"/>
      <c r="F291" s="762"/>
      <c r="G291" s="762"/>
      <c r="H291" s="761"/>
    </row>
    <row r="292" spans="2:8" s="437" customFormat="1">
      <c r="B292" s="434"/>
      <c r="C292" s="762"/>
      <c r="D292" s="762"/>
      <c r="E292" s="761"/>
      <c r="F292" s="762"/>
      <c r="G292" s="762"/>
      <c r="H292" s="761"/>
    </row>
    <row r="293" spans="2:8" s="437" customFormat="1">
      <c r="B293" s="434"/>
      <c r="C293" s="762"/>
      <c r="D293" s="762"/>
      <c r="E293" s="761"/>
      <c r="F293" s="762"/>
      <c r="G293" s="762"/>
      <c r="H293" s="761"/>
    </row>
    <row r="294" spans="2:8" s="437" customFormat="1">
      <c r="B294" s="434"/>
      <c r="C294" s="762"/>
      <c r="D294" s="762"/>
      <c r="E294" s="761"/>
      <c r="F294" s="762"/>
      <c r="G294" s="762"/>
      <c r="H294" s="761"/>
    </row>
    <row r="295" spans="2:8" s="437" customFormat="1">
      <c r="B295" s="434"/>
      <c r="C295" s="762"/>
      <c r="D295" s="762"/>
      <c r="E295" s="761"/>
      <c r="F295" s="762"/>
      <c r="G295" s="762"/>
      <c r="H295" s="761"/>
    </row>
    <row r="296" spans="2:8" s="437" customFormat="1">
      <c r="B296" s="434"/>
      <c r="C296" s="762"/>
      <c r="D296" s="762"/>
      <c r="E296" s="761"/>
      <c r="F296" s="762"/>
      <c r="G296" s="762"/>
      <c r="H296" s="761"/>
    </row>
    <row r="297" spans="2:8" s="437" customFormat="1">
      <c r="B297" s="434"/>
      <c r="C297" s="762"/>
      <c r="D297" s="762"/>
      <c r="E297" s="761"/>
      <c r="F297" s="762"/>
      <c r="G297" s="762"/>
      <c r="H297" s="761"/>
    </row>
    <row r="298" spans="2:8" s="437" customFormat="1">
      <c r="B298" s="434"/>
      <c r="C298" s="762"/>
      <c r="D298" s="762"/>
      <c r="E298" s="761"/>
      <c r="F298" s="762"/>
      <c r="G298" s="762"/>
      <c r="H298" s="761"/>
    </row>
    <row r="299" spans="2:8" s="437" customFormat="1">
      <c r="B299" s="434"/>
      <c r="C299" s="762"/>
      <c r="D299" s="762"/>
      <c r="E299" s="761"/>
      <c r="F299" s="762"/>
      <c r="G299" s="762"/>
      <c r="H299" s="761"/>
    </row>
    <row r="300" spans="2:8" s="437" customFormat="1">
      <c r="B300" s="434"/>
      <c r="C300" s="762"/>
      <c r="D300" s="762"/>
      <c r="E300" s="761"/>
      <c r="F300" s="762"/>
      <c r="G300" s="762"/>
      <c r="H300" s="761"/>
    </row>
    <row r="301" spans="2:8" s="437" customFormat="1">
      <c r="B301" s="434"/>
      <c r="C301" s="762"/>
      <c r="D301" s="762"/>
      <c r="E301" s="761"/>
      <c r="F301" s="762"/>
      <c r="G301" s="762"/>
      <c r="H301" s="761"/>
    </row>
    <row r="302" spans="2:8" s="437" customFormat="1">
      <c r="B302" s="434"/>
      <c r="C302" s="762"/>
      <c r="D302" s="762"/>
      <c r="E302" s="761"/>
      <c r="F302" s="762"/>
      <c r="G302" s="762"/>
      <c r="H302" s="761"/>
    </row>
    <row r="303" spans="2:8" s="437" customFormat="1">
      <c r="B303" s="434"/>
      <c r="C303" s="762"/>
      <c r="D303" s="762"/>
      <c r="E303" s="761"/>
      <c r="F303" s="762"/>
      <c r="G303" s="762"/>
      <c r="H303" s="761"/>
    </row>
    <row r="304" spans="2:8" s="437" customFormat="1">
      <c r="B304" s="434"/>
      <c r="C304" s="762"/>
      <c r="D304" s="762"/>
      <c r="E304" s="761"/>
      <c r="F304" s="762"/>
      <c r="G304" s="762"/>
      <c r="H304" s="761"/>
    </row>
    <row r="305" spans="2:8" s="437" customFormat="1">
      <c r="B305" s="434"/>
      <c r="C305" s="762"/>
      <c r="D305" s="762"/>
      <c r="E305" s="761"/>
      <c r="F305" s="762"/>
      <c r="G305" s="762"/>
      <c r="H305" s="761"/>
    </row>
    <row r="306" spans="2:8" s="437" customFormat="1">
      <c r="B306" s="434"/>
      <c r="C306" s="762"/>
      <c r="D306" s="762"/>
      <c r="E306" s="761"/>
      <c r="F306" s="762"/>
      <c r="G306" s="762"/>
      <c r="H306" s="761"/>
    </row>
    <row r="307" spans="2:8" s="437" customFormat="1">
      <c r="B307" s="434"/>
      <c r="C307" s="762"/>
      <c r="D307" s="762"/>
      <c r="E307" s="761"/>
      <c r="F307" s="762"/>
      <c r="G307" s="762"/>
      <c r="H307" s="761"/>
    </row>
    <row r="308" spans="2:8" s="437" customFormat="1">
      <c r="B308" s="434"/>
      <c r="C308" s="762"/>
      <c r="D308" s="762"/>
      <c r="E308" s="761"/>
      <c r="F308" s="762"/>
      <c r="G308" s="762"/>
      <c r="H308" s="761"/>
    </row>
    <row r="309" spans="2:8" s="437" customFormat="1">
      <c r="B309" s="434"/>
      <c r="C309" s="762"/>
      <c r="D309" s="762"/>
      <c r="E309" s="761"/>
      <c r="F309" s="762"/>
      <c r="G309" s="762"/>
      <c r="H309" s="761"/>
    </row>
    <row r="310" spans="2:8" s="437" customFormat="1">
      <c r="B310" s="434"/>
      <c r="C310" s="762"/>
      <c r="D310" s="762"/>
      <c r="E310" s="761"/>
      <c r="F310" s="762"/>
      <c r="G310" s="762"/>
      <c r="H310" s="761"/>
    </row>
    <row r="311" spans="2:8" s="437" customFormat="1">
      <c r="B311" s="434"/>
      <c r="C311" s="762"/>
      <c r="D311" s="762"/>
      <c r="E311" s="761"/>
      <c r="F311" s="762"/>
      <c r="G311" s="762"/>
      <c r="H311" s="761"/>
    </row>
    <row r="312" spans="2:8" s="437" customFormat="1">
      <c r="B312" s="434"/>
      <c r="C312" s="762"/>
      <c r="D312" s="762"/>
      <c r="E312" s="761"/>
      <c r="F312" s="762"/>
      <c r="G312" s="762"/>
      <c r="H312" s="761"/>
    </row>
    <row r="313" spans="2:8" s="437" customFormat="1">
      <c r="B313" s="434"/>
      <c r="C313" s="762"/>
      <c r="D313" s="762"/>
      <c r="E313" s="761"/>
      <c r="F313" s="762"/>
      <c r="G313" s="762"/>
      <c r="H313" s="761"/>
    </row>
    <row r="314" spans="2:8" s="437" customFormat="1">
      <c r="B314" s="434"/>
      <c r="C314" s="762"/>
      <c r="D314" s="762"/>
      <c r="E314" s="761"/>
      <c r="F314" s="762"/>
      <c r="G314" s="762"/>
      <c r="H314" s="761"/>
    </row>
    <row r="315" spans="2:8" s="437" customFormat="1">
      <c r="B315" s="434"/>
      <c r="C315" s="762"/>
      <c r="D315" s="762"/>
      <c r="E315" s="761"/>
      <c r="F315" s="762"/>
      <c r="G315" s="762"/>
      <c r="H315" s="761"/>
    </row>
    <row r="316" spans="2:8" s="437" customFormat="1">
      <c r="B316" s="434"/>
      <c r="C316" s="762"/>
      <c r="D316" s="762"/>
      <c r="E316" s="761"/>
      <c r="F316" s="762"/>
      <c r="G316" s="762"/>
      <c r="H316" s="761"/>
    </row>
    <row r="317" spans="2:8" s="437" customFormat="1">
      <c r="B317" s="434"/>
      <c r="C317" s="762"/>
      <c r="D317" s="762"/>
      <c r="E317" s="761"/>
      <c r="F317" s="762"/>
      <c r="G317" s="762"/>
      <c r="H317" s="761"/>
    </row>
    <row r="318" spans="2:8" s="437" customFormat="1">
      <c r="B318" s="434"/>
      <c r="C318" s="762"/>
      <c r="D318" s="762"/>
      <c r="E318" s="761"/>
      <c r="F318" s="762"/>
      <c r="G318" s="762"/>
      <c r="H318" s="761"/>
    </row>
    <row r="319" spans="2:8" s="437" customFormat="1">
      <c r="B319" s="434"/>
      <c r="C319" s="762"/>
      <c r="D319" s="762"/>
      <c r="E319" s="761"/>
      <c r="F319" s="762"/>
      <c r="G319" s="762"/>
      <c r="H319" s="761"/>
    </row>
    <row r="320" spans="2:8" s="437" customFormat="1">
      <c r="B320" s="434"/>
      <c r="C320" s="762"/>
      <c r="D320" s="762"/>
      <c r="E320" s="761"/>
      <c r="F320" s="762"/>
      <c r="G320" s="762"/>
      <c r="H320" s="761"/>
    </row>
    <row r="321" spans="2:8" s="437" customFormat="1">
      <c r="B321" s="434"/>
      <c r="C321" s="762"/>
      <c r="D321" s="762"/>
      <c r="E321" s="761"/>
      <c r="F321" s="762"/>
      <c r="G321" s="762"/>
      <c r="H321" s="761"/>
    </row>
    <row r="322" spans="2:8" s="437" customFormat="1">
      <c r="B322" s="434"/>
      <c r="C322" s="762"/>
      <c r="D322" s="762"/>
      <c r="E322" s="761"/>
      <c r="F322" s="762"/>
      <c r="G322" s="762"/>
      <c r="H322" s="761"/>
    </row>
    <row r="323" spans="2:8" s="437" customFormat="1">
      <c r="B323" s="434"/>
      <c r="C323" s="762"/>
      <c r="D323" s="762"/>
      <c r="E323" s="761"/>
      <c r="F323" s="762"/>
      <c r="G323" s="762"/>
      <c r="H323" s="761"/>
    </row>
    <row r="324" spans="2:8" s="437" customFormat="1">
      <c r="B324" s="434"/>
      <c r="C324" s="762"/>
      <c r="D324" s="762"/>
      <c r="E324" s="761"/>
      <c r="F324" s="762"/>
      <c r="G324" s="762"/>
      <c r="H324" s="761"/>
    </row>
    <row r="325" spans="2:8" s="437" customFormat="1">
      <c r="B325" s="434"/>
      <c r="C325" s="762"/>
      <c r="D325" s="762"/>
      <c r="E325" s="761"/>
      <c r="F325" s="762"/>
      <c r="G325" s="762"/>
      <c r="H325" s="761"/>
    </row>
    <row r="326" spans="2:8" s="437" customFormat="1">
      <c r="B326" s="434"/>
      <c r="C326" s="762"/>
      <c r="D326" s="762"/>
      <c r="E326" s="761"/>
      <c r="F326" s="762"/>
      <c r="G326" s="762"/>
      <c r="H326" s="761"/>
    </row>
    <row r="327" spans="2:8" s="437" customFormat="1">
      <c r="B327" s="434"/>
      <c r="C327" s="762"/>
      <c r="D327" s="762"/>
      <c r="E327" s="761"/>
      <c r="F327" s="762"/>
      <c r="G327" s="762"/>
      <c r="H327" s="761"/>
    </row>
    <row r="328" spans="2:8" s="437" customFormat="1">
      <c r="B328" s="434"/>
      <c r="C328" s="762"/>
      <c r="D328" s="762"/>
      <c r="E328" s="761"/>
      <c r="F328" s="762"/>
      <c r="G328" s="762"/>
      <c r="H328" s="761"/>
    </row>
    <row r="329" spans="2:8" s="437" customFormat="1">
      <c r="B329" s="434"/>
      <c r="C329" s="762"/>
      <c r="D329" s="762"/>
      <c r="E329" s="761"/>
      <c r="F329" s="762"/>
      <c r="G329" s="762"/>
      <c r="H329" s="761"/>
    </row>
    <row r="330" spans="2:8" s="437" customFormat="1">
      <c r="B330" s="434"/>
      <c r="C330" s="762"/>
      <c r="D330" s="762"/>
      <c r="E330" s="761"/>
      <c r="F330" s="762"/>
      <c r="G330" s="762"/>
      <c r="H330" s="761"/>
    </row>
    <row r="331" spans="2:8" s="437" customFormat="1">
      <c r="B331" s="434"/>
      <c r="C331" s="762"/>
      <c r="D331" s="762"/>
      <c r="E331" s="761"/>
      <c r="F331" s="762"/>
      <c r="G331" s="762"/>
      <c r="H331" s="761"/>
    </row>
    <row r="332" spans="2:8" s="437" customFormat="1">
      <c r="B332" s="434"/>
      <c r="C332" s="762"/>
      <c r="D332" s="762"/>
      <c r="E332" s="761"/>
      <c r="F332" s="762"/>
      <c r="G332" s="762"/>
      <c r="H332" s="761"/>
    </row>
    <row r="333" spans="2:8" s="437" customFormat="1">
      <c r="B333" s="434"/>
      <c r="C333" s="762"/>
      <c r="D333" s="762"/>
      <c r="E333" s="761"/>
      <c r="F333" s="762"/>
      <c r="G333" s="762"/>
      <c r="H333" s="761"/>
    </row>
    <row r="334" spans="2:8" s="437" customFormat="1">
      <c r="B334" s="434"/>
      <c r="C334" s="762"/>
      <c r="D334" s="762"/>
      <c r="E334" s="761"/>
      <c r="F334" s="762"/>
      <c r="G334" s="762"/>
      <c r="H334" s="761"/>
    </row>
    <row r="335" spans="2:8" s="437" customFormat="1">
      <c r="B335" s="434"/>
      <c r="C335" s="762"/>
      <c r="D335" s="762"/>
      <c r="E335" s="761"/>
      <c r="F335" s="762"/>
      <c r="G335" s="762"/>
      <c r="H335" s="761"/>
    </row>
    <row r="336" spans="2:8" s="437" customFormat="1">
      <c r="B336" s="434"/>
      <c r="C336" s="762"/>
      <c r="D336" s="762"/>
      <c r="E336" s="761"/>
      <c r="F336" s="762"/>
      <c r="G336" s="762"/>
      <c r="H336" s="761"/>
    </row>
    <row r="337" spans="2:8" s="437" customFormat="1">
      <c r="B337" s="434"/>
      <c r="C337" s="762"/>
      <c r="D337" s="762"/>
      <c r="E337" s="761"/>
      <c r="F337" s="762"/>
      <c r="G337" s="762"/>
      <c r="H337" s="761"/>
    </row>
    <row r="338" spans="2:8" s="437" customFormat="1">
      <c r="B338" s="434"/>
      <c r="C338" s="762"/>
      <c r="D338" s="762"/>
      <c r="E338" s="761"/>
      <c r="F338" s="762"/>
      <c r="G338" s="762"/>
      <c r="H338" s="761"/>
    </row>
    <row r="339" spans="2:8" s="437" customFormat="1">
      <c r="B339" s="434"/>
      <c r="C339" s="762"/>
      <c r="D339" s="762"/>
      <c r="E339" s="761"/>
      <c r="F339" s="762"/>
      <c r="G339" s="762"/>
      <c r="H339" s="761"/>
    </row>
    <row r="340" spans="2:8" s="437" customFormat="1">
      <c r="B340" s="434"/>
      <c r="C340" s="762"/>
      <c r="D340" s="762"/>
      <c r="E340" s="761"/>
      <c r="F340" s="762"/>
      <c r="G340" s="762"/>
      <c r="H340" s="761"/>
    </row>
    <row r="341" spans="2:8" s="437" customFormat="1">
      <c r="B341" s="434"/>
      <c r="C341" s="762"/>
      <c r="D341" s="762"/>
      <c r="E341" s="761"/>
      <c r="F341" s="762"/>
      <c r="G341" s="762"/>
      <c r="H341" s="761"/>
    </row>
    <row r="342" spans="2:8" s="437" customFormat="1">
      <c r="B342" s="434"/>
      <c r="C342" s="762"/>
      <c r="D342" s="762"/>
      <c r="E342" s="761"/>
      <c r="F342" s="762"/>
      <c r="G342" s="762"/>
      <c r="H342" s="761"/>
    </row>
    <row r="343" spans="2:8" s="437" customFormat="1">
      <c r="B343" s="434"/>
      <c r="C343" s="762"/>
      <c r="D343" s="762"/>
      <c r="E343" s="761"/>
      <c r="F343" s="762"/>
      <c r="G343" s="762"/>
      <c r="H343" s="761"/>
    </row>
    <row r="344" spans="2:8" s="437" customFormat="1">
      <c r="B344" s="434"/>
      <c r="C344" s="762"/>
      <c r="D344" s="762"/>
      <c r="E344" s="761"/>
      <c r="F344" s="762"/>
      <c r="G344" s="762"/>
      <c r="H344" s="761"/>
    </row>
    <row r="345" spans="2:8" s="437" customFormat="1">
      <c r="B345" s="434"/>
      <c r="C345" s="762"/>
      <c r="D345" s="762"/>
      <c r="E345" s="761"/>
      <c r="F345" s="762"/>
      <c r="G345" s="762"/>
      <c r="H345" s="761"/>
    </row>
    <row r="346" spans="2:8" s="437" customFormat="1">
      <c r="B346" s="434"/>
      <c r="C346" s="762"/>
      <c r="D346" s="762"/>
      <c r="E346" s="761"/>
      <c r="F346" s="762"/>
      <c r="G346" s="762"/>
      <c r="H346" s="761"/>
    </row>
    <row r="347" spans="2:8" s="437" customFormat="1">
      <c r="B347" s="434"/>
      <c r="C347" s="762"/>
      <c r="D347" s="762"/>
      <c r="E347" s="761"/>
      <c r="F347" s="762"/>
      <c r="G347" s="762"/>
      <c r="H347" s="761"/>
    </row>
    <row r="348" spans="2:8" s="437" customFormat="1">
      <c r="B348" s="434"/>
      <c r="C348" s="762"/>
      <c r="D348" s="762"/>
      <c r="E348" s="761"/>
      <c r="F348" s="762"/>
      <c r="G348" s="762"/>
      <c r="H348" s="761"/>
    </row>
    <row r="349" spans="2:8" s="437" customFormat="1">
      <c r="B349" s="434"/>
      <c r="C349" s="762"/>
      <c r="D349" s="762"/>
      <c r="E349" s="761"/>
      <c r="F349" s="762"/>
      <c r="G349" s="762"/>
      <c r="H349" s="761"/>
    </row>
    <row r="350" spans="2:8" s="437" customFormat="1">
      <c r="B350" s="434"/>
      <c r="C350" s="762"/>
      <c r="D350" s="762"/>
      <c r="E350" s="761"/>
      <c r="F350" s="762"/>
      <c r="G350" s="762"/>
      <c r="H350" s="761"/>
    </row>
    <row r="351" spans="2:8" s="437" customFormat="1">
      <c r="B351" s="434"/>
      <c r="C351" s="762"/>
      <c r="D351" s="762"/>
      <c r="E351" s="761"/>
      <c r="F351" s="762"/>
      <c r="G351" s="762"/>
      <c r="H351" s="761"/>
    </row>
    <row r="352" spans="2:8" s="437" customFormat="1">
      <c r="B352" s="434"/>
      <c r="C352" s="762"/>
      <c r="D352" s="762"/>
      <c r="E352" s="761"/>
      <c r="F352" s="762"/>
      <c r="G352" s="762"/>
      <c r="H352" s="761"/>
    </row>
    <row r="353" spans="2:8" s="437" customFormat="1">
      <c r="B353" s="434"/>
      <c r="C353" s="762"/>
      <c r="D353" s="762"/>
      <c r="E353" s="761"/>
      <c r="F353" s="762"/>
      <c r="G353" s="762"/>
      <c r="H353" s="761"/>
    </row>
    <row r="354" spans="2:8" s="437" customFormat="1">
      <c r="B354" s="434"/>
      <c r="C354" s="762"/>
      <c r="D354" s="762"/>
      <c r="E354" s="761"/>
      <c r="F354" s="762"/>
      <c r="G354" s="762"/>
      <c r="H354" s="761"/>
    </row>
    <row r="355" spans="2:8" s="437" customFormat="1">
      <c r="B355" s="434"/>
      <c r="C355" s="762"/>
      <c r="D355" s="762"/>
      <c r="E355" s="761"/>
      <c r="F355" s="762"/>
      <c r="G355" s="762"/>
      <c r="H355" s="761"/>
    </row>
    <row r="356" spans="2:8" s="437" customFormat="1">
      <c r="B356" s="434"/>
      <c r="C356" s="762"/>
      <c r="D356" s="762"/>
      <c r="E356" s="761"/>
      <c r="F356" s="762"/>
      <c r="G356" s="762"/>
      <c r="H356" s="761"/>
    </row>
    <row r="357" spans="2:8" s="437" customFormat="1">
      <c r="B357" s="434"/>
      <c r="C357" s="762"/>
      <c r="D357" s="762"/>
      <c r="E357" s="761"/>
      <c r="F357" s="762"/>
      <c r="G357" s="762"/>
      <c r="H357" s="761"/>
    </row>
    <row r="358" spans="2:8" s="437" customFormat="1">
      <c r="B358" s="434"/>
      <c r="C358" s="762"/>
      <c r="D358" s="762"/>
      <c r="E358" s="761"/>
      <c r="F358" s="762"/>
      <c r="G358" s="762"/>
      <c r="H358" s="761"/>
    </row>
    <row r="359" spans="2:8" s="437" customFormat="1">
      <c r="B359" s="434"/>
      <c r="C359" s="762"/>
      <c r="D359" s="762"/>
      <c r="E359" s="761"/>
      <c r="F359" s="762"/>
      <c r="G359" s="762"/>
      <c r="H359" s="761"/>
    </row>
    <row r="360" spans="2:8" s="437" customFormat="1">
      <c r="B360" s="434"/>
      <c r="C360" s="762"/>
      <c r="D360" s="762"/>
      <c r="E360" s="761"/>
      <c r="F360" s="762"/>
      <c r="G360" s="762"/>
      <c r="H360" s="761"/>
    </row>
    <row r="361" spans="2:8" s="437" customFormat="1">
      <c r="B361" s="434"/>
      <c r="C361" s="762"/>
      <c r="D361" s="762"/>
      <c r="E361" s="761"/>
      <c r="F361" s="762"/>
      <c r="G361" s="762"/>
      <c r="H361" s="761"/>
    </row>
    <row r="362" spans="2:8" s="437" customFormat="1">
      <c r="B362" s="434"/>
      <c r="C362" s="762"/>
      <c r="D362" s="762"/>
      <c r="E362" s="761"/>
      <c r="F362" s="762"/>
      <c r="G362" s="762"/>
      <c r="H362" s="761"/>
    </row>
    <row r="363" spans="2:8" s="437" customFormat="1">
      <c r="B363" s="434"/>
      <c r="C363" s="762"/>
      <c r="D363" s="762"/>
      <c r="E363" s="761"/>
      <c r="F363" s="762"/>
      <c r="G363" s="762"/>
      <c r="H363" s="761"/>
    </row>
    <row r="364" spans="2:8" s="437" customFormat="1">
      <c r="B364" s="434"/>
      <c r="C364" s="762"/>
      <c r="D364" s="762"/>
      <c r="E364" s="761"/>
      <c r="F364" s="762"/>
      <c r="G364" s="762"/>
      <c r="H364" s="761"/>
    </row>
    <row r="365" spans="2:8" s="437" customFormat="1">
      <c r="B365" s="434"/>
      <c r="C365" s="762"/>
      <c r="D365" s="762"/>
      <c r="E365" s="761"/>
      <c r="F365" s="762"/>
      <c r="G365" s="762"/>
      <c r="H365" s="761"/>
    </row>
    <row r="366" spans="2:8" s="437" customFormat="1">
      <c r="B366" s="434"/>
      <c r="C366" s="762"/>
      <c r="D366" s="762"/>
      <c r="E366" s="761"/>
      <c r="F366" s="762"/>
      <c r="G366" s="762"/>
      <c r="H366" s="761"/>
    </row>
    <row r="367" spans="2:8" s="437" customFormat="1">
      <c r="B367" s="434"/>
      <c r="C367" s="762"/>
      <c r="D367" s="762"/>
      <c r="E367" s="761"/>
      <c r="F367" s="762"/>
      <c r="G367" s="762"/>
      <c r="H367" s="761"/>
    </row>
    <row r="368" spans="2:8" s="437" customFormat="1">
      <c r="B368" s="434"/>
      <c r="C368" s="762"/>
      <c r="D368" s="762"/>
      <c r="E368" s="761"/>
      <c r="F368" s="762"/>
      <c r="G368" s="762"/>
      <c r="H368" s="761"/>
    </row>
    <row r="369" spans="2:8" s="437" customFormat="1">
      <c r="B369" s="434"/>
      <c r="C369" s="762"/>
      <c r="D369" s="762"/>
      <c r="E369" s="761"/>
      <c r="F369" s="762"/>
      <c r="G369" s="762"/>
      <c r="H369" s="761"/>
    </row>
    <row r="370" spans="2:8" s="437" customFormat="1">
      <c r="B370" s="434"/>
      <c r="C370" s="762"/>
      <c r="D370" s="762"/>
      <c r="E370" s="761"/>
      <c r="F370" s="762"/>
      <c r="G370" s="762"/>
      <c r="H370" s="761"/>
    </row>
    <row r="371" spans="2:8" s="437" customFormat="1">
      <c r="B371" s="434"/>
      <c r="C371" s="762"/>
      <c r="D371" s="762"/>
      <c r="E371" s="761"/>
      <c r="F371" s="762"/>
      <c r="G371" s="762"/>
      <c r="H371" s="761"/>
    </row>
    <row r="372" spans="2:8" s="437" customFormat="1">
      <c r="B372" s="434"/>
      <c r="C372" s="762"/>
      <c r="D372" s="762"/>
      <c r="E372" s="761"/>
      <c r="F372" s="762"/>
      <c r="G372" s="762"/>
      <c r="H372" s="761"/>
    </row>
    <row r="373" spans="2:8" s="437" customFormat="1">
      <c r="B373" s="434"/>
      <c r="C373" s="762"/>
      <c r="D373" s="762"/>
      <c r="E373" s="761"/>
      <c r="F373" s="762"/>
      <c r="G373" s="762"/>
      <c r="H373" s="761"/>
    </row>
    <row r="374" spans="2:8" s="437" customFormat="1">
      <c r="B374" s="434"/>
      <c r="C374" s="762"/>
      <c r="D374" s="762"/>
      <c r="E374" s="761"/>
      <c r="F374" s="762"/>
      <c r="G374" s="762"/>
      <c r="H374" s="761"/>
    </row>
    <row r="375" spans="2:8" s="437" customFormat="1">
      <c r="B375" s="434"/>
      <c r="C375" s="762"/>
      <c r="D375" s="762"/>
      <c r="E375" s="761"/>
      <c r="F375" s="762"/>
      <c r="G375" s="762"/>
      <c r="H375" s="761"/>
    </row>
    <row r="376" spans="2:8" s="437" customFormat="1">
      <c r="B376" s="434"/>
      <c r="C376" s="762"/>
      <c r="D376" s="762"/>
      <c r="E376" s="761"/>
      <c r="F376" s="762"/>
      <c r="G376" s="762"/>
      <c r="H376" s="761"/>
    </row>
    <row r="377" spans="2:8" s="437" customFormat="1">
      <c r="B377" s="434"/>
      <c r="C377" s="762"/>
      <c r="D377" s="762"/>
      <c r="E377" s="761"/>
      <c r="F377" s="762"/>
      <c r="G377" s="762"/>
      <c r="H377" s="761"/>
    </row>
    <row r="378" spans="2:8" s="437" customFormat="1">
      <c r="B378" s="434"/>
      <c r="C378" s="762"/>
      <c r="D378" s="762"/>
      <c r="E378" s="761"/>
      <c r="F378" s="762"/>
      <c r="G378" s="762"/>
      <c r="H378" s="761"/>
    </row>
    <row r="379" spans="2:8" s="437" customFormat="1">
      <c r="B379" s="434"/>
      <c r="C379" s="762"/>
      <c r="D379" s="762"/>
      <c r="E379" s="761"/>
      <c r="F379" s="762"/>
      <c r="G379" s="762"/>
      <c r="H379" s="761"/>
    </row>
    <row r="380" spans="2:8" s="437" customFormat="1">
      <c r="B380" s="434"/>
      <c r="C380" s="762"/>
      <c r="D380" s="762"/>
      <c r="E380" s="761"/>
      <c r="F380" s="762"/>
      <c r="G380" s="762"/>
      <c r="H380" s="761"/>
    </row>
    <row r="381" spans="2:8" s="437" customFormat="1">
      <c r="B381" s="434"/>
      <c r="C381" s="762"/>
      <c r="D381" s="762"/>
      <c r="E381" s="761"/>
      <c r="F381" s="762"/>
      <c r="G381" s="762"/>
      <c r="H381" s="761"/>
    </row>
    <row r="382" spans="2:8" s="437" customFormat="1">
      <c r="B382" s="434"/>
      <c r="C382" s="762"/>
      <c r="D382" s="762"/>
      <c r="E382" s="761"/>
      <c r="F382" s="762"/>
      <c r="G382" s="762"/>
      <c r="H382" s="761"/>
    </row>
    <row r="383" spans="2:8" s="437" customFormat="1">
      <c r="B383" s="434"/>
      <c r="C383" s="762"/>
      <c r="D383" s="762"/>
      <c r="E383" s="761"/>
      <c r="F383" s="762"/>
      <c r="G383" s="762"/>
      <c r="H383" s="761"/>
    </row>
    <row r="384" spans="2:8" s="437" customFormat="1">
      <c r="B384" s="434"/>
      <c r="C384" s="762"/>
      <c r="D384" s="762"/>
      <c r="E384" s="761"/>
      <c r="F384" s="762"/>
      <c r="G384" s="762"/>
      <c r="H384" s="761"/>
    </row>
    <row r="385" spans="2:8" s="437" customFormat="1">
      <c r="B385" s="434"/>
      <c r="C385" s="762"/>
      <c r="D385" s="762"/>
      <c r="E385" s="761"/>
      <c r="F385" s="762"/>
      <c r="G385" s="762"/>
      <c r="H385" s="761"/>
    </row>
    <row r="386" spans="2:8" s="437" customFormat="1">
      <c r="B386" s="434"/>
      <c r="C386" s="762"/>
      <c r="D386" s="762"/>
      <c r="E386" s="761"/>
      <c r="F386" s="762"/>
      <c r="G386" s="762"/>
      <c r="H386" s="761"/>
    </row>
    <row r="387" spans="2:8" s="437" customFormat="1">
      <c r="B387" s="434"/>
      <c r="C387" s="762"/>
      <c r="D387" s="762"/>
      <c r="E387" s="761"/>
      <c r="F387" s="762"/>
      <c r="G387" s="762"/>
      <c r="H387" s="761"/>
    </row>
    <row r="388" spans="2:8" s="437" customFormat="1">
      <c r="B388" s="434"/>
      <c r="C388" s="762"/>
      <c r="D388" s="762"/>
      <c r="E388" s="761"/>
      <c r="F388" s="762"/>
      <c r="G388" s="762"/>
      <c r="H388" s="761"/>
    </row>
    <row r="389" spans="2:8" s="437" customFormat="1">
      <c r="B389" s="434"/>
      <c r="C389" s="762"/>
      <c r="D389" s="762"/>
      <c r="E389" s="761"/>
      <c r="F389" s="762"/>
      <c r="G389" s="762"/>
      <c r="H389" s="761"/>
    </row>
    <row r="390" spans="2:8" s="437" customFormat="1">
      <c r="B390" s="434"/>
      <c r="C390" s="762"/>
      <c r="D390" s="762"/>
      <c r="E390" s="761"/>
      <c r="F390" s="762"/>
      <c r="G390" s="762"/>
      <c r="H390" s="761"/>
    </row>
    <row r="391" spans="2:8" s="437" customFormat="1">
      <c r="B391" s="434"/>
      <c r="C391" s="762"/>
      <c r="D391" s="762"/>
      <c r="E391" s="761"/>
      <c r="F391" s="762"/>
      <c r="G391" s="762"/>
      <c r="H391" s="761"/>
    </row>
    <row r="392" spans="2:8" s="437" customFormat="1">
      <c r="B392" s="434"/>
      <c r="C392" s="762"/>
      <c r="D392" s="762"/>
      <c r="E392" s="761"/>
      <c r="F392" s="762"/>
      <c r="G392" s="762"/>
      <c r="H392" s="761"/>
    </row>
    <row r="393" spans="2:8" s="437" customFormat="1">
      <c r="B393" s="434"/>
      <c r="C393" s="762"/>
      <c r="D393" s="762"/>
      <c r="E393" s="761"/>
      <c r="F393" s="762"/>
      <c r="G393" s="762"/>
      <c r="H393" s="761"/>
    </row>
    <row r="394" spans="2:8" s="437" customFormat="1">
      <c r="B394" s="434"/>
      <c r="C394" s="762"/>
      <c r="D394" s="762"/>
      <c r="E394" s="761"/>
      <c r="F394" s="762"/>
      <c r="G394" s="762"/>
      <c r="H394" s="761"/>
    </row>
    <row r="395" spans="2:8" s="437" customFormat="1">
      <c r="B395" s="434"/>
      <c r="C395" s="762"/>
      <c r="D395" s="762"/>
      <c r="E395" s="761"/>
      <c r="F395" s="762"/>
      <c r="G395" s="762"/>
      <c r="H395" s="761"/>
    </row>
    <row r="396" spans="2:8" s="437" customFormat="1">
      <c r="B396" s="434"/>
      <c r="C396" s="762"/>
      <c r="D396" s="762"/>
      <c r="E396" s="761"/>
      <c r="F396" s="762"/>
      <c r="G396" s="762"/>
      <c r="H396" s="761"/>
    </row>
    <row r="397" spans="2:8" s="437" customFormat="1">
      <c r="B397" s="434"/>
      <c r="C397" s="762"/>
      <c r="D397" s="762"/>
      <c r="E397" s="761"/>
      <c r="F397" s="762"/>
      <c r="G397" s="762"/>
      <c r="H397" s="761"/>
    </row>
    <row r="398" spans="2:8" s="437" customFormat="1">
      <c r="B398" s="434"/>
      <c r="C398" s="762"/>
      <c r="D398" s="762"/>
      <c r="E398" s="761"/>
      <c r="F398" s="762"/>
      <c r="G398" s="762"/>
      <c r="H398" s="761"/>
    </row>
    <row r="399" spans="2:8" s="437" customFormat="1">
      <c r="B399" s="434"/>
      <c r="C399" s="762"/>
      <c r="D399" s="762"/>
      <c r="E399" s="761"/>
      <c r="F399" s="762"/>
      <c r="G399" s="762"/>
      <c r="H399" s="761"/>
    </row>
    <row r="400" spans="2:8" s="437" customFormat="1">
      <c r="B400" s="434"/>
      <c r="C400" s="762"/>
      <c r="D400" s="762"/>
      <c r="E400" s="761"/>
      <c r="F400" s="762"/>
      <c r="G400" s="762"/>
      <c r="H400" s="761"/>
    </row>
    <row r="401" spans="2:8" s="437" customFormat="1">
      <c r="B401" s="434"/>
      <c r="C401" s="762"/>
      <c r="D401" s="762"/>
      <c r="E401" s="761"/>
      <c r="F401" s="762"/>
      <c r="G401" s="762"/>
      <c r="H401" s="761"/>
    </row>
    <row r="402" spans="2:8" s="437" customFormat="1">
      <c r="B402" s="434"/>
      <c r="C402" s="762"/>
      <c r="D402" s="762"/>
      <c r="E402" s="761"/>
      <c r="F402" s="762"/>
      <c r="G402" s="762"/>
      <c r="H402" s="761"/>
    </row>
    <row r="403" spans="2:8" s="437" customFormat="1">
      <c r="B403" s="434"/>
      <c r="C403" s="762"/>
      <c r="D403" s="762"/>
      <c r="E403" s="761"/>
      <c r="F403" s="762"/>
      <c r="G403" s="762"/>
      <c r="H403" s="761"/>
    </row>
    <row r="404" spans="2:8" s="437" customFormat="1">
      <c r="B404" s="434"/>
      <c r="C404" s="762"/>
      <c r="D404" s="762"/>
      <c r="E404" s="761"/>
      <c r="F404" s="762"/>
      <c r="G404" s="762"/>
      <c r="H404" s="761"/>
    </row>
    <row r="405" spans="2:8" s="437" customFormat="1">
      <c r="B405" s="434"/>
      <c r="C405" s="762"/>
      <c r="D405" s="762"/>
      <c r="E405" s="761"/>
      <c r="F405" s="762"/>
      <c r="G405" s="762"/>
      <c r="H405" s="761"/>
    </row>
    <row r="406" spans="2:8" s="437" customFormat="1">
      <c r="B406" s="434"/>
      <c r="C406" s="762"/>
      <c r="D406" s="762"/>
      <c r="E406" s="761"/>
      <c r="F406" s="762"/>
      <c r="G406" s="762"/>
      <c r="H406" s="761"/>
    </row>
    <row r="407" spans="2:8" s="437" customFormat="1">
      <c r="B407" s="434"/>
      <c r="C407" s="762"/>
      <c r="D407" s="762"/>
      <c r="E407" s="761"/>
      <c r="F407" s="762"/>
      <c r="G407" s="762"/>
      <c r="H407" s="761"/>
    </row>
    <row r="408" spans="2:8" s="437" customFormat="1">
      <c r="B408" s="434"/>
      <c r="C408" s="762"/>
      <c r="D408" s="762"/>
      <c r="E408" s="761"/>
      <c r="F408" s="762"/>
      <c r="G408" s="762"/>
      <c r="H408" s="761"/>
    </row>
    <row r="409" spans="2:8" s="437" customFormat="1">
      <c r="B409" s="434"/>
      <c r="C409" s="762"/>
      <c r="D409" s="762"/>
      <c r="E409" s="761"/>
      <c r="F409" s="762"/>
      <c r="G409" s="762"/>
      <c r="H409" s="761"/>
    </row>
    <row r="410" spans="2:8" s="437" customFormat="1">
      <c r="B410" s="434"/>
      <c r="C410" s="762"/>
      <c r="D410" s="762"/>
      <c r="E410" s="761"/>
      <c r="F410" s="762"/>
      <c r="G410" s="762"/>
      <c r="H410" s="761"/>
    </row>
    <row r="411" spans="2:8" s="437" customFormat="1">
      <c r="B411" s="434"/>
      <c r="C411" s="762"/>
      <c r="D411" s="762"/>
      <c r="E411" s="761"/>
      <c r="F411" s="762"/>
      <c r="G411" s="762"/>
      <c r="H411" s="761"/>
    </row>
    <row r="412" spans="2:8" s="437" customFormat="1">
      <c r="B412" s="434"/>
      <c r="C412" s="762"/>
      <c r="D412" s="762"/>
      <c r="E412" s="761"/>
      <c r="F412" s="762"/>
      <c r="G412" s="762"/>
      <c r="H412" s="761"/>
    </row>
    <row r="413" spans="2:8" s="437" customFormat="1">
      <c r="B413" s="434"/>
      <c r="C413" s="762"/>
      <c r="D413" s="762"/>
      <c r="E413" s="761"/>
      <c r="F413" s="762"/>
      <c r="G413" s="762"/>
      <c r="H413" s="761"/>
    </row>
    <row r="414" spans="2:8" s="437" customFormat="1">
      <c r="B414" s="434"/>
      <c r="C414" s="762"/>
      <c r="D414" s="762"/>
      <c r="E414" s="761"/>
      <c r="F414" s="762"/>
      <c r="G414" s="762"/>
      <c r="H414" s="761"/>
    </row>
    <row r="415" spans="2:8" s="437" customFormat="1">
      <c r="B415" s="434"/>
      <c r="C415" s="762"/>
      <c r="D415" s="762"/>
      <c r="E415" s="761"/>
      <c r="F415" s="762"/>
      <c r="G415" s="762"/>
      <c r="H415" s="761"/>
    </row>
    <row r="416" spans="2:8" s="437" customFormat="1">
      <c r="B416" s="434"/>
      <c r="C416" s="762"/>
      <c r="D416" s="762"/>
      <c r="E416" s="761"/>
      <c r="F416" s="762"/>
      <c r="G416" s="762"/>
      <c r="H416" s="761"/>
    </row>
    <row r="417" spans="2:8" s="437" customFormat="1">
      <c r="B417" s="434"/>
      <c r="C417" s="762"/>
      <c r="D417" s="762"/>
      <c r="E417" s="761"/>
      <c r="F417" s="762"/>
      <c r="G417" s="762"/>
      <c r="H417" s="761"/>
    </row>
    <row r="418" spans="2:8" s="437" customFormat="1">
      <c r="B418" s="434"/>
      <c r="C418" s="762"/>
      <c r="D418" s="762"/>
      <c r="E418" s="761"/>
      <c r="F418" s="762"/>
      <c r="G418" s="762"/>
      <c r="H418" s="761"/>
    </row>
    <row r="419" spans="2:8" s="437" customFormat="1">
      <c r="B419" s="434"/>
      <c r="C419" s="762"/>
      <c r="D419" s="762"/>
      <c r="E419" s="761"/>
      <c r="F419" s="762"/>
      <c r="G419" s="762"/>
      <c r="H419" s="761"/>
    </row>
    <row r="420" spans="2:8" s="437" customFormat="1">
      <c r="B420" s="434"/>
      <c r="C420" s="762"/>
      <c r="D420" s="762"/>
      <c r="E420" s="761"/>
      <c r="F420" s="762"/>
      <c r="G420" s="762"/>
      <c r="H420" s="761"/>
    </row>
    <row r="421" spans="2:8" s="437" customFormat="1">
      <c r="B421" s="434"/>
      <c r="C421" s="762"/>
      <c r="D421" s="762"/>
      <c r="E421" s="761"/>
      <c r="F421" s="762"/>
      <c r="G421" s="762"/>
      <c r="H421" s="761"/>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heetViews>
  <sheetFormatPr defaultColWidth="9.140625" defaultRowHeight="12.75"/>
  <cols>
    <col min="1" max="1" width="7.28515625" style="437" customWidth="1"/>
    <col min="2" max="2" width="59.28515625" style="434" customWidth="1"/>
    <col min="3" max="8" width="22.140625" style="435" customWidth="1"/>
    <col min="9" max="10" width="12.7109375" style="437" bestFit="1" customWidth="1"/>
    <col min="11" max="16384" width="9.140625" style="437"/>
  </cols>
  <sheetData>
    <row r="1" spans="2:12">
      <c r="E1" s="436"/>
      <c r="H1" s="410" t="s">
        <v>530</v>
      </c>
    </row>
    <row r="3" spans="2:12" ht="15" customHeight="1">
      <c r="B3" s="1470" t="s">
        <v>752</v>
      </c>
      <c r="C3" s="1470"/>
      <c r="D3" s="1470"/>
      <c r="E3" s="1470"/>
      <c r="F3" s="1470"/>
      <c r="G3" s="1470"/>
      <c r="H3" s="1470"/>
    </row>
    <row r="5" spans="2:12" ht="13.5" thickBot="1">
      <c r="E5" s="438"/>
      <c r="H5" s="439" t="s">
        <v>216</v>
      </c>
    </row>
    <row r="6" spans="2:12" ht="51">
      <c r="B6" s="412" t="s">
        <v>434</v>
      </c>
      <c r="C6" s="440" t="s">
        <v>435</v>
      </c>
      <c r="D6" s="440" t="s">
        <v>436</v>
      </c>
      <c r="E6" s="441" t="s">
        <v>437</v>
      </c>
      <c r="F6" s="440" t="s">
        <v>753</v>
      </c>
      <c r="G6" s="440" t="s">
        <v>754</v>
      </c>
      <c r="H6" s="441" t="s">
        <v>755</v>
      </c>
    </row>
    <row r="7" spans="2:12">
      <c r="B7" s="423" t="s">
        <v>438</v>
      </c>
      <c r="C7" s="442">
        <v>8242.7287764400007</v>
      </c>
      <c r="D7" s="442">
        <v>2390.6481690000001</v>
      </c>
      <c r="E7" s="442">
        <v>10633.376945440001</v>
      </c>
      <c r="F7" s="442">
        <v>9275.0632690000002</v>
      </c>
      <c r="G7" s="442">
        <v>2602.665645</v>
      </c>
      <c r="H7" s="443">
        <v>11877.728913999999</v>
      </c>
      <c r="I7" s="444"/>
      <c r="J7" s="444"/>
      <c r="L7" s="444"/>
    </row>
    <row r="8" spans="2:12">
      <c r="B8" s="423" t="s">
        <v>439</v>
      </c>
      <c r="C8" s="442">
        <v>7059.9306308899995</v>
      </c>
      <c r="D8" s="442">
        <v>1927.4411869999999</v>
      </c>
      <c r="E8" s="442">
        <v>8987.3718178899999</v>
      </c>
      <c r="F8" s="442">
        <v>7895.6042429999998</v>
      </c>
      <c r="G8" s="442">
        <v>2204.8672510000001</v>
      </c>
      <c r="H8" s="443">
        <v>10100.471493999999</v>
      </c>
      <c r="I8" s="444"/>
      <c r="J8" s="444"/>
      <c r="L8" s="444"/>
    </row>
    <row r="9" spans="2:12">
      <c r="B9" s="422" t="s">
        <v>440</v>
      </c>
      <c r="C9" s="442">
        <v>9605.7080912099991</v>
      </c>
      <c r="D9" s="442">
        <v>2001.7750759999999</v>
      </c>
      <c r="E9" s="442">
        <v>11607.483167209999</v>
      </c>
      <c r="F9" s="442">
        <v>10483.847651</v>
      </c>
      <c r="G9" s="442">
        <v>2276.5019440000001</v>
      </c>
      <c r="H9" s="443">
        <v>12760.349595</v>
      </c>
      <c r="I9" s="444"/>
      <c r="J9" s="444"/>
      <c r="L9" s="444"/>
    </row>
    <row r="10" spans="2:12">
      <c r="B10" s="422" t="s">
        <v>441</v>
      </c>
      <c r="C10" s="442">
        <v>22.224509000000001</v>
      </c>
      <c r="D10" s="442">
        <v>0</v>
      </c>
      <c r="E10" s="442">
        <v>22.224509000000001</v>
      </c>
      <c r="F10" s="442">
        <v>25.080103000000001</v>
      </c>
      <c r="G10" s="442">
        <v>0</v>
      </c>
      <c r="H10" s="443">
        <v>25.080103000000001</v>
      </c>
      <c r="I10" s="444"/>
      <c r="J10" s="444"/>
      <c r="L10" s="444"/>
    </row>
    <row r="11" spans="2:12">
      <c r="B11" s="422" t="s">
        <v>442</v>
      </c>
      <c r="C11" s="442">
        <v>0</v>
      </c>
      <c r="D11" s="442">
        <v>0</v>
      </c>
      <c r="E11" s="442">
        <v>0</v>
      </c>
      <c r="F11" s="442">
        <v>0</v>
      </c>
      <c r="G11" s="442">
        <v>0</v>
      </c>
      <c r="H11" s="443">
        <v>0</v>
      </c>
      <c r="I11" s="444"/>
      <c r="J11" s="444"/>
      <c r="L11" s="444"/>
    </row>
    <row r="12" spans="2:12">
      <c r="B12" s="422" t="s">
        <v>443</v>
      </c>
      <c r="C12" s="442">
        <v>27.784492</v>
      </c>
      <c r="D12" s="442">
        <v>0</v>
      </c>
      <c r="E12" s="442">
        <v>27.784492</v>
      </c>
      <c r="F12" s="442">
        <v>32.262033000000002</v>
      </c>
      <c r="G12" s="442">
        <v>0</v>
      </c>
      <c r="H12" s="443">
        <v>32.262033000000002</v>
      </c>
      <c r="I12" s="444"/>
      <c r="J12" s="444"/>
      <c r="L12" s="444"/>
    </row>
    <row r="13" spans="2:12" ht="25.5">
      <c r="B13" s="422" t="s">
        <v>444</v>
      </c>
      <c r="C13" s="442">
        <v>2169.8326537200001</v>
      </c>
      <c r="D13" s="442">
        <v>69.968539000000007</v>
      </c>
      <c r="E13" s="442">
        <v>2239.8011927200005</v>
      </c>
      <c r="F13" s="442">
        <v>2184.5266069999998</v>
      </c>
      <c r="G13" s="442">
        <v>66.569777000000002</v>
      </c>
      <c r="H13" s="443">
        <v>2251.0963839999999</v>
      </c>
      <c r="I13" s="444"/>
      <c r="J13" s="444"/>
      <c r="L13" s="444"/>
    </row>
    <row r="14" spans="2:12">
      <c r="B14" s="422" t="s">
        <v>445</v>
      </c>
      <c r="C14" s="442">
        <v>485.88103497000003</v>
      </c>
      <c r="D14" s="442">
        <v>4.4761049999999996</v>
      </c>
      <c r="E14" s="442">
        <v>490.35713997000005</v>
      </c>
      <c r="F14" s="442">
        <v>422.16330399999998</v>
      </c>
      <c r="G14" s="442">
        <v>5.5755689999999998</v>
      </c>
      <c r="H14" s="443">
        <v>427.73887300000001</v>
      </c>
      <c r="I14" s="444"/>
      <c r="J14" s="444"/>
      <c r="L14" s="444"/>
    </row>
    <row r="15" spans="2:12" ht="25.5">
      <c r="B15" s="422" t="s">
        <v>446</v>
      </c>
      <c r="C15" s="442">
        <v>8.4170259999999999</v>
      </c>
      <c r="D15" s="442">
        <v>0</v>
      </c>
      <c r="E15" s="442">
        <v>8.4170259999999999</v>
      </c>
      <c r="F15" s="442">
        <v>4.8769960000000001</v>
      </c>
      <c r="G15" s="442">
        <v>0</v>
      </c>
      <c r="H15" s="443">
        <v>4.8769960000000001</v>
      </c>
      <c r="I15" s="444"/>
      <c r="J15" s="444"/>
      <c r="L15" s="444"/>
    </row>
    <row r="16" spans="2:12" ht="25.5">
      <c r="B16" s="422" t="s">
        <v>447</v>
      </c>
      <c r="C16" s="442">
        <v>107.07918537</v>
      </c>
      <c r="D16" s="442">
        <v>0.11075500000000001</v>
      </c>
      <c r="E16" s="442">
        <v>107.18994037</v>
      </c>
      <c r="F16" s="442">
        <v>20.751436999999999</v>
      </c>
      <c r="G16" s="442">
        <v>0.51065300000000002</v>
      </c>
      <c r="H16" s="443">
        <v>21.262090000000001</v>
      </c>
      <c r="I16" s="444"/>
      <c r="J16" s="444"/>
      <c r="L16" s="444"/>
    </row>
    <row r="17" spans="2:12">
      <c r="B17" s="423" t="s">
        <v>448</v>
      </c>
      <c r="C17" s="442">
        <v>412.89898973999999</v>
      </c>
      <c r="D17" s="442">
        <v>443.32115099999999</v>
      </c>
      <c r="E17" s="442">
        <v>856.22014074000003</v>
      </c>
      <c r="F17" s="442">
        <v>448.23332699999997</v>
      </c>
      <c r="G17" s="442">
        <v>370.71438899999998</v>
      </c>
      <c r="H17" s="443">
        <v>818.94771600000001</v>
      </c>
      <c r="I17" s="444"/>
      <c r="J17" s="444"/>
      <c r="L17" s="444"/>
    </row>
    <row r="18" spans="2:12" ht="25.5">
      <c r="B18" s="422" t="s">
        <v>449</v>
      </c>
      <c r="C18" s="442">
        <v>0</v>
      </c>
      <c r="D18" s="442">
        <v>0</v>
      </c>
      <c r="E18" s="442">
        <v>0</v>
      </c>
      <c r="F18" s="442">
        <v>1.5190189999999999</v>
      </c>
      <c r="G18" s="442">
        <v>0</v>
      </c>
      <c r="H18" s="443">
        <v>1.5190189999999999</v>
      </c>
      <c r="I18" s="444"/>
      <c r="J18" s="444"/>
      <c r="L18" s="444"/>
    </row>
    <row r="19" spans="2:12">
      <c r="B19" s="422" t="s">
        <v>450</v>
      </c>
      <c r="C19" s="442">
        <v>35.539417999999998</v>
      </c>
      <c r="D19" s="442">
        <v>2.2767140000000001</v>
      </c>
      <c r="E19" s="442">
        <v>37.816132000000003</v>
      </c>
      <c r="F19" s="442">
        <v>51.710417999999997</v>
      </c>
      <c r="G19" s="442">
        <v>3.9544429999999999</v>
      </c>
      <c r="H19" s="443">
        <v>55.664861000000002</v>
      </c>
      <c r="I19" s="444"/>
      <c r="J19" s="444"/>
      <c r="L19" s="444"/>
    </row>
    <row r="20" spans="2:12">
      <c r="B20" s="422" t="s">
        <v>451</v>
      </c>
      <c r="C20" s="442">
        <v>33.379871000000001</v>
      </c>
      <c r="D20" s="442">
        <v>2.1655160000000002</v>
      </c>
      <c r="E20" s="442">
        <v>35.545386999999998</v>
      </c>
      <c r="F20" s="442">
        <v>34.988866000000002</v>
      </c>
      <c r="G20" s="442">
        <v>2.9382299999999999</v>
      </c>
      <c r="H20" s="443">
        <v>37.927095999999999</v>
      </c>
      <c r="I20" s="444"/>
      <c r="J20" s="444"/>
      <c r="L20" s="444"/>
    </row>
    <row r="21" spans="2:12" ht="25.5" hidden="1">
      <c r="B21" s="422" t="s">
        <v>452</v>
      </c>
      <c r="C21" s="442">
        <v>0</v>
      </c>
      <c r="D21" s="442">
        <v>0</v>
      </c>
      <c r="E21" s="442">
        <v>0</v>
      </c>
      <c r="F21" s="442">
        <v>0</v>
      </c>
      <c r="G21" s="442">
        <v>0</v>
      </c>
      <c r="H21" s="443">
        <v>0</v>
      </c>
      <c r="I21" s="444"/>
      <c r="J21" s="444"/>
      <c r="L21" s="444"/>
    </row>
    <row r="22" spans="2:12">
      <c r="B22" s="422" t="s">
        <v>453</v>
      </c>
      <c r="C22" s="442">
        <v>2.1595469999999999</v>
      </c>
      <c r="D22" s="442">
        <v>0.11119800000000001</v>
      </c>
      <c r="E22" s="442">
        <v>2.2707449999999998</v>
      </c>
      <c r="F22" s="442">
        <v>16.721551999999999</v>
      </c>
      <c r="G22" s="442">
        <v>1.016213</v>
      </c>
      <c r="H22" s="443">
        <v>17.737765</v>
      </c>
      <c r="I22" s="444"/>
      <c r="J22" s="444"/>
      <c r="L22" s="444"/>
    </row>
    <row r="23" spans="2:12">
      <c r="B23" s="422" t="s">
        <v>454</v>
      </c>
      <c r="C23" s="442">
        <v>208.13974800999998</v>
      </c>
      <c r="D23" s="442">
        <v>291.85789599999998</v>
      </c>
      <c r="E23" s="442">
        <v>499.99764400999999</v>
      </c>
      <c r="F23" s="442">
        <v>219.35522399999999</v>
      </c>
      <c r="G23" s="442">
        <v>311.620901</v>
      </c>
      <c r="H23" s="443">
        <v>530.97612500000002</v>
      </c>
      <c r="I23" s="444"/>
      <c r="J23" s="444"/>
      <c r="L23" s="444"/>
    </row>
    <row r="24" spans="2:12">
      <c r="B24" s="422" t="s">
        <v>455</v>
      </c>
      <c r="C24" s="442">
        <v>12.424381210000002</v>
      </c>
      <c r="D24" s="442">
        <v>14.580704000000001</v>
      </c>
      <c r="E24" s="442">
        <v>27.005085210000001</v>
      </c>
      <c r="F24" s="442">
        <v>14.921688</v>
      </c>
      <c r="G24" s="442">
        <v>18.338131000000001</v>
      </c>
      <c r="H24" s="443">
        <v>33.259819</v>
      </c>
      <c r="I24" s="444"/>
      <c r="J24" s="444"/>
      <c r="L24" s="444"/>
    </row>
    <row r="25" spans="2:12" ht="25.5">
      <c r="B25" s="422" t="s">
        <v>456</v>
      </c>
      <c r="C25" s="442">
        <v>98.988842000000005</v>
      </c>
      <c r="D25" s="442">
        <v>121.031144</v>
      </c>
      <c r="E25" s="442">
        <v>220.01998599999999</v>
      </c>
      <c r="F25" s="442">
        <v>75.511185999999995</v>
      </c>
      <c r="G25" s="442">
        <v>25.211988000000002</v>
      </c>
      <c r="H25" s="443">
        <v>100.723174</v>
      </c>
      <c r="I25" s="444"/>
      <c r="J25" s="444"/>
      <c r="L25" s="444"/>
    </row>
    <row r="26" spans="2:12" ht="25.5">
      <c r="B26" s="422" t="s">
        <v>457</v>
      </c>
      <c r="C26" s="442">
        <v>46.805267519999994</v>
      </c>
      <c r="D26" s="442">
        <v>0.64202300000000001</v>
      </c>
      <c r="E26" s="442">
        <v>47.447290519999996</v>
      </c>
      <c r="F26" s="442">
        <v>65.467326</v>
      </c>
      <c r="G26" s="442">
        <v>2.9133460000000002</v>
      </c>
      <c r="H26" s="443">
        <v>68.380672000000004</v>
      </c>
      <c r="I26" s="444"/>
      <c r="J26" s="444"/>
      <c r="L26" s="444"/>
    </row>
    <row r="27" spans="2:12">
      <c r="B27" s="422" t="s">
        <v>458</v>
      </c>
      <c r="C27" s="442">
        <v>39.829638519999996</v>
      </c>
      <c r="D27" s="442">
        <v>0</v>
      </c>
      <c r="E27" s="442">
        <v>39.829638519999996</v>
      </c>
      <c r="F27" s="442">
        <v>64.316284999999993</v>
      </c>
      <c r="G27" s="442">
        <v>1.330246</v>
      </c>
      <c r="H27" s="443">
        <v>65.646530999999996</v>
      </c>
      <c r="I27" s="444"/>
      <c r="J27" s="444"/>
      <c r="L27" s="444"/>
    </row>
    <row r="28" spans="2:12" ht="25.5">
      <c r="B28" s="422" t="s">
        <v>459</v>
      </c>
      <c r="C28" s="442">
        <v>6.9756289999999996</v>
      </c>
      <c r="D28" s="442">
        <v>0.64202300000000001</v>
      </c>
      <c r="E28" s="442">
        <v>7.6176519999999996</v>
      </c>
      <c r="F28" s="442">
        <v>1.151041</v>
      </c>
      <c r="G28" s="442">
        <v>1.5831</v>
      </c>
      <c r="H28" s="443">
        <v>2.7341410000000002</v>
      </c>
      <c r="I28" s="444"/>
      <c r="J28" s="444"/>
      <c r="L28" s="444"/>
    </row>
    <row r="29" spans="2:12" hidden="1">
      <c r="B29" s="422" t="s">
        <v>460</v>
      </c>
      <c r="C29" s="442">
        <v>0</v>
      </c>
      <c r="D29" s="442">
        <v>0</v>
      </c>
      <c r="E29" s="442">
        <v>0</v>
      </c>
      <c r="F29" s="442">
        <v>0</v>
      </c>
      <c r="G29" s="442">
        <v>0</v>
      </c>
      <c r="H29" s="443">
        <v>0</v>
      </c>
      <c r="I29" s="444"/>
      <c r="J29" s="444"/>
      <c r="L29" s="444"/>
    </row>
    <row r="30" spans="2:12">
      <c r="B30" s="422" t="s">
        <v>461</v>
      </c>
      <c r="C30" s="442">
        <v>11.001333000000001</v>
      </c>
      <c r="D30" s="442">
        <v>12.93267</v>
      </c>
      <c r="E30" s="442">
        <v>23.934003000000001</v>
      </c>
      <c r="F30" s="442">
        <v>19.748466000000001</v>
      </c>
      <c r="G30" s="442">
        <v>8.6755800000000001</v>
      </c>
      <c r="H30" s="443">
        <v>28.424046000000001</v>
      </c>
      <c r="I30" s="444"/>
      <c r="J30" s="444"/>
      <c r="L30" s="444"/>
    </row>
    <row r="31" spans="2:12">
      <c r="B31" s="423" t="s">
        <v>462</v>
      </c>
      <c r="C31" s="442">
        <v>496.35983175000001</v>
      </c>
      <c r="D31" s="442">
        <v>11.806160999999999</v>
      </c>
      <c r="E31" s="442">
        <v>508.16599274999999</v>
      </c>
      <c r="F31" s="442">
        <v>547.09010499999999</v>
      </c>
      <c r="G31" s="442">
        <v>12.563862</v>
      </c>
      <c r="H31" s="443">
        <v>559.65396699999997</v>
      </c>
      <c r="I31" s="444"/>
      <c r="J31" s="444"/>
      <c r="L31" s="444"/>
    </row>
    <row r="32" spans="2:12" ht="25.5">
      <c r="B32" s="423" t="s">
        <v>463</v>
      </c>
      <c r="C32" s="442">
        <v>173.36389024000002</v>
      </c>
      <c r="D32" s="442">
        <v>0.68355999999999995</v>
      </c>
      <c r="E32" s="442">
        <v>174.04745024000002</v>
      </c>
      <c r="F32" s="442">
        <v>238.61616699999999</v>
      </c>
      <c r="G32" s="442">
        <v>0.65997399999999995</v>
      </c>
      <c r="H32" s="443">
        <v>239.276141</v>
      </c>
      <c r="I32" s="444"/>
      <c r="J32" s="444"/>
      <c r="L32" s="444"/>
    </row>
    <row r="33" spans="2:12">
      <c r="B33" s="423" t="s">
        <v>464</v>
      </c>
      <c r="C33" s="442">
        <v>100.17543381999999</v>
      </c>
      <c r="D33" s="442">
        <v>7.3961100000000002</v>
      </c>
      <c r="E33" s="442">
        <v>107.57154381999999</v>
      </c>
      <c r="F33" s="442">
        <v>145.51942700000001</v>
      </c>
      <c r="G33" s="442">
        <v>13.860169000000001</v>
      </c>
      <c r="H33" s="443">
        <v>159.37959599999999</v>
      </c>
      <c r="I33" s="444"/>
      <c r="J33" s="444"/>
      <c r="L33" s="444"/>
    </row>
    <row r="34" spans="2:12">
      <c r="B34" s="426" t="s">
        <v>465</v>
      </c>
      <c r="C34" s="442">
        <v>8249.1377899599993</v>
      </c>
      <c r="D34" s="442">
        <v>2181.095409</v>
      </c>
      <c r="E34" s="442">
        <v>10430.233198959999</v>
      </c>
      <c r="F34" s="442">
        <v>8894.7806920000003</v>
      </c>
      <c r="G34" s="442">
        <v>2351.113034</v>
      </c>
      <c r="H34" s="443">
        <v>11245.893726</v>
      </c>
      <c r="I34" s="444"/>
      <c r="J34" s="444"/>
      <c r="L34" s="444"/>
    </row>
    <row r="35" spans="2:12">
      <c r="B35" s="423" t="s">
        <v>466</v>
      </c>
      <c r="C35" s="442">
        <v>3587.37703676</v>
      </c>
      <c r="D35" s="442">
        <v>579.970009</v>
      </c>
      <c r="E35" s="442">
        <v>4167.3470457600006</v>
      </c>
      <c r="F35" s="442">
        <v>4028.3384350000001</v>
      </c>
      <c r="G35" s="442">
        <v>679.42448999999999</v>
      </c>
      <c r="H35" s="443">
        <v>4707.762925</v>
      </c>
      <c r="I35" s="444"/>
      <c r="J35" s="444"/>
      <c r="L35" s="444"/>
    </row>
    <row r="36" spans="2:12">
      <c r="B36" s="422" t="s">
        <v>467</v>
      </c>
      <c r="C36" s="442">
        <v>4069.1950975199998</v>
      </c>
      <c r="D36" s="442">
        <v>595.24447599999996</v>
      </c>
      <c r="E36" s="442">
        <v>4664.4395735200005</v>
      </c>
      <c r="F36" s="442">
        <v>4407.7499719999996</v>
      </c>
      <c r="G36" s="442">
        <v>705.22099800000001</v>
      </c>
      <c r="H36" s="443">
        <v>5112.9709700000003</v>
      </c>
      <c r="I36" s="444"/>
      <c r="J36" s="444"/>
      <c r="L36" s="444"/>
    </row>
    <row r="37" spans="2:12" ht="25.5">
      <c r="B37" s="422" t="s">
        <v>468</v>
      </c>
      <c r="C37" s="442">
        <v>76.458487359999992</v>
      </c>
      <c r="D37" s="442">
        <v>0</v>
      </c>
      <c r="E37" s="442">
        <v>76.458487359999992</v>
      </c>
      <c r="F37" s="442">
        <v>90.779591999999994</v>
      </c>
      <c r="G37" s="442">
        <v>0</v>
      </c>
      <c r="H37" s="443">
        <v>90.779591999999994</v>
      </c>
      <c r="I37" s="444"/>
      <c r="J37" s="444"/>
      <c r="L37" s="444"/>
    </row>
    <row r="38" spans="2:12">
      <c r="B38" s="422" t="s">
        <v>469</v>
      </c>
      <c r="C38" s="442">
        <v>0</v>
      </c>
      <c r="D38" s="442">
        <v>0</v>
      </c>
      <c r="E38" s="442">
        <v>0</v>
      </c>
      <c r="F38" s="442">
        <v>5.049E-2</v>
      </c>
      <c r="G38" s="442">
        <v>0</v>
      </c>
      <c r="H38" s="443">
        <v>5.049E-2</v>
      </c>
      <c r="I38" s="444"/>
      <c r="J38" s="444"/>
      <c r="L38" s="444"/>
    </row>
    <row r="39" spans="2:12">
      <c r="B39" s="422" t="s">
        <v>470</v>
      </c>
      <c r="C39" s="442">
        <v>646.90829512999994</v>
      </c>
      <c r="D39" s="442">
        <v>33.275224000000001</v>
      </c>
      <c r="E39" s="442">
        <v>680.18351913000004</v>
      </c>
      <c r="F39" s="442">
        <v>737.11823700000002</v>
      </c>
      <c r="G39" s="442">
        <v>23.765611</v>
      </c>
      <c r="H39" s="443">
        <v>760.88384799999994</v>
      </c>
      <c r="I39" s="444"/>
      <c r="J39" s="444"/>
      <c r="L39" s="444"/>
    </row>
    <row r="40" spans="2:12">
      <c r="B40" s="422" t="s">
        <v>471</v>
      </c>
      <c r="C40" s="442">
        <v>583.63826253999991</v>
      </c>
      <c r="D40" s="442">
        <v>18.414486</v>
      </c>
      <c r="E40" s="442">
        <v>602.05274853999993</v>
      </c>
      <c r="F40" s="442">
        <v>184.790955</v>
      </c>
      <c r="G40" s="442">
        <v>-3.1919900000000001</v>
      </c>
      <c r="H40" s="443">
        <v>181.59896499999999</v>
      </c>
      <c r="I40" s="444"/>
      <c r="J40" s="444"/>
      <c r="L40" s="444"/>
    </row>
    <row r="41" spans="2:12">
      <c r="B41" s="422" t="s">
        <v>472</v>
      </c>
      <c r="C41" s="442">
        <v>7.3213E-2</v>
      </c>
      <c r="D41" s="442">
        <v>0</v>
      </c>
      <c r="E41" s="442">
        <v>7.3213E-2</v>
      </c>
      <c r="F41" s="442">
        <v>0.93724399999999997</v>
      </c>
      <c r="G41" s="442">
        <v>0</v>
      </c>
      <c r="H41" s="443">
        <v>0.93724399999999997</v>
      </c>
      <c r="I41" s="444"/>
      <c r="J41" s="444"/>
      <c r="L41" s="444"/>
    </row>
    <row r="42" spans="2:12">
      <c r="B42" s="422" t="s">
        <v>473</v>
      </c>
      <c r="C42" s="442">
        <v>342.01632781000001</v>
      </c>
      <c r="D42" s="442">
        <v>0.41372900000000001</v>
      </c>
      <c r="E42" s="442">
        <v>342.43005681</v>
      </c>
      <c r="F42" s="442">
        <v>-264.68307099999998</v>
      </c>
      <c r="G42" s="442">
        <v>-1.1610929999999999</v>
      </c>
      <c r="H42" s="443">
        <v>-265.84416399999998</v>
      </c>
      <c r="I42" s="444"/>
      <c r="J42" s="444"/>
      <c r="L42" s="444"/>
    </row>
    <row r="43" spans="2:12" ht="25.5">
      <c r="B43" s="423" t="s">
        <v>474</v>
      </c>
      <c r="C43" s="442">
        <v>-4.5314379600000008</v>
      </c>
      <c r="D43" s="442">
        <v>638.11048800000003</v>
      </c>
      <c r="E43" s="442">
        <v>633.57905003999997</v>
      </c>
      <c r="F43" s="442">
        <v>8.6591179999999994</v>
      </c>
      <c r="G43" s="442">
        <v>610.70558400000004</v>
      </c>
      <c r="H43" s="443">
        <v>619.36470199999997</v>
      </c>
      <c r="I43" s="444"/>
      <c r="J43" s="444"/>
      <c r="L43" s="444"/>
    </row>
    <row r="44" spans="2:12" ht="25.5">
      <c r="B44" s="422" t="s">
        <v>475</v>
      </c>
      <c r="C44" s="442">
        <v>0</v>
      </c>
      <c r="D44" s="442">
        <v>638.11048800000003</v>
      </c>
      <c r="E44" s="442">
        <v>638.11048800000003</v>
      </c>
      <c r="F44" s="442">
        <v>0</v>
      </c>
      <c r="G44" s="442">
        <v>603.45263699999998</v>
      </c>
      <c r="H44" s="443">
        <v>603.45263699999998</v>
      </c>
      <c r="I44" s="444"/>
      <c r="J44" s="444"/>
      <c r="L44" s="444"/>
    </row>
    <row r="45" spans="2:12">
      <c r="B45" s="422" t="s">
        <v>476</v>
      </c>
      <c r="C45" s="442">
        <v>0</v>
      </c>
      <c r="D45" s="442">
        <v>649.98706300000003</v>
      </c>
      <c r="E45" s="442">
        <v>649.98706300000003</v>
      </c>
      <c r="F45" s="442">
        <v>0</v>
      </c>
      <c r="G45" s="442">
        <v>603.50378799999999</v>
      </c>
      <c r="H45" s="443">
        <v>603.50378799999999</v>
      </c>
      <c r="I45" s="444"/>
      <c r="J45" s="444"/>
      <c r="L45" s="444"/>
    </row>
    <row r="46" spans="2:12" ht="25.5">
      <c r="B46" s="422" t="s">
        <v>477</v>
      </c>
      <c r="C46" s="442">
        <v>0</v>
      </c>
      <c r="D46" s="442">
        <v>11.876575000000001</v>
      </c>
      <c r="E46" s="442">
        <v>11.876575000000001</v>
      </c>
      <c r="F46" s="442">
        <v>0</v>
      </c>
      <c r="G46" s="442">
        <v>5.1151000000000002E-2</v>
      </c>
      <c r="H46" s="443">
        <v>5.1151000000000002E-2</v>
      </c>
      <c r="I46" s="444"/>
      <c r="J46" s="444"/>
      <c r="L46" s="444"/>
    </row>
    <row r="47" spans="2:12" ht="25.5" hidden="1">
      <c r="B47" s="422" t="s">
        <v>478</v>
      </c>
      <c r="C47" s="442">
        <v>0</v>
      </c>
      <c r="D47" s="442">
        <v>0</v>
      </c>
      <c r="E47" s="442">
        <v>0</v>
      </c>
      <c r="F47" s="442">
        <v>0</v>
      </c>
      <c r="G47" s="442">
        <v>0</v>
      </c>
      <c r="H47" s="443">
        <v>0</v>
      </c>
      <c r="I47" s="444"/>
      <c r="J47" s="444"/>
      <c r="L47" s="444"/>
    </row>
    <row r="48" spans="2:12" hidden="1">
      <c r="B48" s="422" t="s">
        <v>479</v>
      </c>
      <c r="C48" s="442">
        <v>0</v>
      </c>
      <c r="D48" s="442">
        <v>0</v>
      </c>
      <c r="E48" s="442">
        <v>0</v>
      </c>
      <c r="F48" s="442">
        <v>0</v>
      </c>
      <c r="G48" s="442">
        <v>0</v>
      </c>
      <c r="H48" s="443">
        <v>0</v>
      </c>
      <c r="I48" s="444"/>
      <c r="J48" s="444"/>
      <c r="L48" s="444"/>
    </row>
    <row r="49" spans="1:12" ht="25.5" hidden="1">
      <c r="B49" s="422" t="s">
        <v>480</v>
      </c>
      <c r="C49" s="442">
        <v>0</v>
      </c>
      <c r="D49" s="442">
        <v>0</v>
      </c>
      <c r="E49" s="442">
        <v>0</v>
      </c>
      <c r="F49" s="442">
        <v>0</v>
      </c>
      <c r="G49" s="442">
        <v>0</v>
      </c>
      <c r="H49" s="443">
        <v>0</v>
      </c>
      <c r="I49" s="444"/>
      <c r="J49" s="444"/>
      <c r="L49" s="444"/>
    </row>
    <row r="50" spans="1:12" ht="25.5">
      <c r="A50" s="437" t="s">
        <v>481</v>
      </c>
      <c r="B50" s="422" t="s">
        <v>481</v>
      </c>
      <c r="C50" s="442">
        <v>-4.5314379600000008</v>
      </c>
      <c r="D50" s="442">
        <v>0</v>
      </c>
      <c r="E50" s="442">
        <v>-4.5314379600000008</v>
      </c>
      <c r="F50" s="442">
        <v>8.6591179999999994</v>
      </c>
      <c r="G50" s="442">
        <v>7.2529469999999998</v>
      </c>
      <c r="H50" s="443">
        <v>15.912065</v>
      </c>
      <c r="I50" s="444"/>
      <c r="J50" s="444"/>
      <c r="L50" s="444"/>
    </row>
    <row r="51" spans="1:12">
      <c r="A51" s="437" t="s">
        <v>482</v>
      </c>
      <c r="B51" s="422" t="s">
        <v>482</v>
      </c>
      <c r="C51" s="442">
        <v>-3.72332917</v>
      </c>
      <c r="D51" s="442">
        <v>0</v>
      </c>
      <c r="E51" s="442">
        <v>-3.72332917</v>
      </c>
      <c r="F51" s="442">
        <v>8.3228150000000003</v>
      </c>
      <c r="G51" s="442">
        <v>7.2529469999999998</v>
      </c>
      <c r="H51" s="443">
        <v>15.575761999999999</v>
      </c>
      <c r="I51" s="444"/>
      <c r="J51" s="444"/>
      <c r="L51" s="444"/>
    </row>
    <row r="52" spans="1:12" ht="25.5">
      <c r="B52" s="422" t="s">
        <v>483</v>
      </c>
      <c r="C52" s="442">
        <v>0.80810879000000002</v>
      </c>
      <c r="D52" s="442">
        <v>0</v>
      </c>
      <c r="E52" s="442">
        <v>0.80810879000000002</v>
      </c>
      <c r="F52" s="442">
        <v>-0.33630300000000002</v>
      </c>
      <c r="G52" s="442">
        <v>0</v>
      </c>
      <c r="H52" s="443">
        <v>-0.33630300000000002</v>
      </c>
      <c r="I52" s="444"/>
      <c r="J52" s="444"/>
      <c r="L52" s="444"/>
    </row>
    <row r="53" spans="1:12" ht="51">
      <c r="B53" s="423" t="s">
        <v>484</v>
      </c>
      <c r="C53" s="442">
        <v>0</v>
      </c>
      <c r="D53" s="442">
        <v>313.24647900000002</v>
      </c>
      <c r="E53" s="442">
        <v>313.24647900000002</v>
      </c>
      <c r="F53" s="442">
        <v>0</v>
      </c>
      <c r="G53" s="442">
        <v>209.075085</v>
      </c>
      <c r="H53" s="443">
        <v>209.075085</v>
      </c>
      <c r="I53" s="444"/>
      <c r="J53" s="444"/>
      <c r="L53" s="444"/>
    </row>
    <row r="54" spans="1:12" ht="25.5">
      <c r="B54" s="422" t="s">
        <v>485</v>
      </c>
      <c r="C54" s="442">
        <v>0</v>
      </c>
      <c r="D54" s="442">
        <v>313.17867799999999</v>
      </c>
      <c r="E54" s="442">
        <v>313.17867799999999</v>
      </c>
      <c r="F54" s="442">
        <v>0</v>
      </c>
      <c r="G54" s="442">
        <v>209.075085</v>
      </c>
      <c r="H54" s="443">
        <v>209.075085</v>
      </c>
      <c r="I54" s="444"/>
      <c r="J54" s="444"/>
      <c r="L54" s="444"/>
    </row>
    <row r="55" spans="1:12" ht="38.25">
      <c r="B55" s="422" t="s">
        <v>486</v>
      </c>
      <c r="C55" s="442">
        <v>0</v>
      </c>
      <c r="D55" s="442">
        <v>-6.7801E-2</v>
      </c>
      <c r="E55" s="442">
        <v>-6.7801E-2</v>
      </c>
      <c r="F55" s="442">
        <v>0</v>
      </c>
      <c r="G55" s="442">
        <v>0</v>
      </c>
      <c r="H55" s="443">
        <v>0</v>
      </c>
      <c r="I55" s="444"/>
      <c r="J55" s="444"/>
      <c r="L55" s="444"/>
    </row>
    <row r="56" spans="1:12" ht="25.5">
      <c r="B56" s="423" t="s">
        <v>487</v>
      </c>
      <c r="C56" s="442">
        <v>161.43880677999999</v>
      </c>
      <c r="D56" s="442">
        <v>0.41723199999999999</v>
      </c>
      <c r="E56" s="442">
        <v>161.85603878000001</v>
      </c>
      <c r="F56" s="442">
        <v>183.92815899999999</v>
      </c>
      <c r="G56" s="442">
        <v>0.66781800000000002</v>
      </c>
      <c r="H56" s="443">
        <v>184.595977</v>
      </c>
      <c r="I56" s="444"/>
      <c r="J56" s="444"/>
      <c r="L56" s="444"/>
    </row>
    <row r="57" spans="1:12">
      <c r="B57" s="422" t="s">
        <v>488</v>
      </c>
      <c r="C57" s="442">
        <v>17.059615999999998</v>
      </c>
      <c r="D57" s="442">
        <v>0</v>
      </c>
      <c r="E57" s="442">
        <v>17.059615999999998</v>
      </c>
      <c r="F57" s="442">
        <v>25.104275000000001</v>
      </c>
      <c r="G57" s="442">
        <v>0</v>
      </c>
      <c r="H57" s="443">
        <v>25.104275000000001</v>
      </c>
      <c r="I57" s="444"/>
      <c r="J57" s="444"/>
      <c r="L57" s="444"/>
    </row>
    <row r="58" spans="1:12" ht="16.5" customHeight="1">
      <c r="B58" s="422" t="s">
        <v>489</v>
      </c>
      <c r="C58" s="442">
        <v>144.37919077999999</v>
      </c>
      <c r="D58" s="442">
        <v>0.41723199999999999</v>
      </c>
      <c r="E58" s="442">
        <v>144.79642278</v>
      </c>
      <c r="F58" s="442">
        <v>158.82388399999999</v>
      </c>
      <c r="G58" s="442">
        <v>0.66781800000000002</v>
      </c>
      <c r="H58" s="443">
        <v>159.491702</v>
      </c>
      <c r="I58" s="444"/>
      <c r="J58" s="444"/>
      <c r="L58" s="444"/>
    </row>
    <row r="59" spans="1:12">
      <c r="B59" s="423" t="s">
        <v>490</v>
      </c>
      <c r="C59" s="442">
        <v>3742.9446052399999</v>
      </c>
      <c r="D59" s="442">
        <v>565.25092600000005</v>
      </c>
      <c r="E59" s="442">
        <v>4308.1955312399996</v>
      </c>
      <c r="F59" s="442">
        <v>3985.3049019999999</v>
      </c>
      <c r="G59" s="442">
        <v>691.70918700000004</v>
      </c>
      <c r="H59" s="443">
        <v>4677.0140890000002</v>
      </c>
      <c r="I59" s="444"/>
      <c r="J59" s="444"/>
      <c r="L59" s="444"/>
    </row>
    <row r="60" spans="1:12">
      <c r="B60" s="422" t="s">
        <v>491</v>
      </c>
      <c r="C60" s="442">
        <v>2194.70792179</v>
      </c>
      <c r="D60" s="442">
        <v>345.59177</v>
      </c>
      <c r="E60" s="442">
        <v>2540.29969179</v>
      </c>
      <c r="F60" s="442">
        <v>2262.3046890000001</v>
      </c>
      <c r="G60" s="442">
        <v>410.68872800000003</v>
      </c>
      <c r="H60" s="443">
        <v>2672.9934170000001</v>
      </c>
      <c r="I60" s="444"/>
      <c r="J60" s="444"/>
      <c r="L60" s="444"/>
    </row>
    <row r="61" spans="1:12">
      <c r="B61" s="422" t="s">
        <v>492</v>
      </c>
      <c r="C61" s="442">
        <v>1349.0431436399999</v>
      </c>
      <c r="D61" s="442">
        <v>264.303271</v>
      </c>
      <c r="E61" s="442">
        <v>1613.3464146399999</v>
      </c>
      <c r="F61" s="442">
        <v>1609.924325</v>
      </c>
      <c r="G61" s="442">
        <v>330.80023599999998</v>
      </c>
      <c r="H61" s="443">
        <v>1940.724561</v>
      </c>
      <c r="I61" s="444"/>
      <c r="J61" s="444"/>
      <c r="L61" s="444"/>
    </row>
    <row r="62" spans="1:12">
      <c r="B62" s="422" t="s">
        <v>493</v>
      </c>
      <c r="C62" s="442">
        <v>676.79499399999997</v>
      </c>
      <c r="D62" s="442">
        <v>61.509881</v>
      </c>
      <c r="E62" s="442">
        <v>738.30487500000004</v>
      </c>
      <c r="F62" s="442">
        <v>720.23283200000003</v>
      </c>
      <c r="G62" s="442">
        <v>76.443665999999993</v>
      </c>
      <c r="H62" s="443">
        <v>796.67649800000004</v>
      </c>
      <c r="I62" s="444"/>
      <c r="J62" s="444"/>
      <c r="L62" s="444"/>
    </row>
    <row r="63" spans="1:12">
      <c r="B63" s="422" t="s">
        <v>494</v>
      </c>
      <c r="C63" s="442">
        <v>271.18811438</v>
      </c>
      <c r="D63" s="442">
        <v>19.778618000000002</v>
      </c>
      <c r="E63" s="442">
        <v>290.96673238</v>
      </c>
      <c r="F63" s="442">
        <v>175.185157</v>
      </c>
      <c r="G63" s="442">
        <v>7.9857690000000003</v>
      </c>
      <c r="H63" s="443">
        <v>183.17092600000001</v>
      </c>
      <c r="I63" s="444"/>
      <c r="J63" s="444"/>
      <c r="L63" s="444"/>
    </row>
    <row r="64" spans="1:12">
      <c r="B64" s="422" t="s">
        <v>495</v>
      </c>
      <c r="C64" s="442">
        <v>-102.31833023</v>
      </c>
      <c r="D64" s="442">
        <v>0</v>
      </c>
      <c r="E64" s="442">
        <v>-102.31833023</v>
      </c>
      <c r="F64" s="442">
        <v>-243.03762499999999</v>
      </c>
      <c r="G64" s="442">
        <v>-4.5409430000000004</v>
      </c>
      <c r="H64" s="443">
        <v>-247.57856799999999</v>
      </c>
      <c r="I64" s="444"/>
      <c r="J64" s="444"/>
      <c r="L64" s="444"/>
    </row>
    <row r="65" spans="2:12">
      <c r="B65" s="422" t="s">
        <v>496</v>
      </c>
      <c r="C65" s="442">
        <v>1548.2366834500001</v>
      </c>
      <c r="D65" s="442">
        <v>219.659156</v>
      </c>
      <c r="E65" s="442">
        <v>1767.89583945</v>
      </c>
      <c r="F65" s="442">
        <v>1723.000213</v>
      </c>
      <c r="G65" s="442">
        <v>281.02045900000002</v>
      </c>
      <c r="H65" s="443">
        <v>2004.0206720000001</v>
      </c>
      <c r="I65" s="444"/>
      <c r="J65" s="444"/>
      <c r="L65" s="444"/>
    </row>
    <row r="66" spans="2:12" ht="25.5">
      <c r="B66" s="422" t="s">
        <v>497</v>
      </c>
      <c r="C66" s="442">
        <v>116.98011215999999</v>
      </c>
      <c r="D66" s="442">
        <v>13.424053000000001</v>
      </c>
      <c r="E66" s="442">
        <v>130.40416515999999</v>
      </c>
      <c r="F66" s="442">
        <v>101.98322899999999</v>
      </c>
      <c r="G66" s="442">
        <v>12.168016</v>
      </c>
      <c r="H66" s="443">
        <v>114.151245</v>
      </c>
      <c r="I66" s="444"/>
      <c r="J66" s="444"/>
      <c r="L66" s="444"/>
    </row>
    <row r="67" spans="2:12">
      <c r="B67" s="422" t="s">
        <v>498</v>
      </c>
      <c r="C67" s="442">
        <v>607.32309999999995</v>
      </c>
      <c r="D67" s="442">
        <v>101.462615</v>
      </c>
      <c r="E67" s="442">
        <v>708.78571499999998</v>
      </c>
      <c r="F67" s="442">
        <v>652.15842899999996</v>
      </c>
      <c r="G67" s="442">
        <v>108.921803</v>
      </c>
      <c r="H67" s="443">
        <v>761.08023200000002</v>
      </c>
      <c r="I67" s="444"/>
      <c r="J67" s="444"/>
      <c r="L67" s="444"/>
    </row>
    <row r="68" spans="2:12">
      <c r="B68" s="422" t="s">
        <v>499</v>
      </c>
      <c r="C68" s="442">
        <v>347.77957099999998</v>
      </c>
      <c r="D68" s="442">
        <v>63.594738999999997</v>
      </c>
      <c r="E68" s="442">
        <v>411.37430999999998</v>
      </c>
      <c r="F68" s="442">
        <v>422.28652499999998</v>
      </c>
      <c r="G68" s="442">
        <v>66.346664000000004</v>
      </c>
      <c r="H68" s="443">
        <v>488.63318900000002</v>
      </c>
      <c r="I68" s="444"/>
      <c r="J68" s="444"/>
      <c r="L68" s="444"/>
    </row>
    <row r="69" spans="2:12">
      <c r="B69" s="445" t="s">
        <v>500</v>
      </c>
      <c r="C69" s="442">
        <v>82.992069000000001</v>
      </c>
      <c r="D69" s="442">
        <v>6.431108</v>
      </c>
      <c r="E69" s="442">
        <v>89.423176999999995</v>
      </c>
      <c r="F69" s="442">
        <v>37.087403000000002</v>
      </c>
      <c r="G69" s="442">
        <v>7.0810139999999997</v>
      </c>
      <c r="H69" s="443">
        <v>44.168416999999998</v>
      </c>
      <c r="I69" s="444"/>
      <c r="J69" s="444"/>
      <c r="L69" s="444"/>
    </row>
    <row r="70" spans="2:12">
      <c r="B70" s="445" t="s">
        <v>501</v>
      </c>
      <c r="C70" s="442">
        <v>114.970291</v>
      </c>
      <c r="D70" s="442">
        <v>25.697917</v>
      </c>
      <c r="E70" s="442">
        <v>140.66820799999999</v>
      </c>
      <c r="F70" s="442">
        <v>119.238529</v>
      </c>
      <c r="G70" s="442">
        <v>30.435371</v>
      </c>
      <c r="H70" s="443">
        <v>149.6739</v>
      </c>
      <c r="I70" s="444"/>
      <c r="J70" s="444"/>
      <c r="L70" s="444"/>
    </row>
    <row r="71" spans="2:12" ht="25.5">
      <c r="B71" s="445" t="s">
        <v>502</v>
      </c>
      <c r="C71" s="442">
        <v>10.12931</v>
      </c>
      <c r="D71" s="442">
        <v>0</v>
      </c>
      <c r="E71" s="442">
        <v>10.12931</v>
      </c>
      <c r="F71" s="442">
        <v>10.408357000000001</v>
      </c>
      <c r="G71" s="442">
        <v>0</v>
      </c>
      <c r="H71" s="443">
        <v>10.408357000000001</v>
      </c>
      <c r="I71" s="444"/>
      <c r="J71" s="444"/>
      <c r="L71" s="444"/>
    </row>
    <row r="72" spans="2:12">
      <c r="B72" s="445" t="s">
        <v>503</v>
      </c>
      <c r="C72" s="442">
        <v>51.451858999999999</v>
      </c>
      <c r="D72" s="442">
        <v>5.7388510000000004</v>
      </c>
      <c r="E72" s="442">
        <v>57.190710000000003</v>
      </c>
      <c r="F72" s="442">
        <v>63.137614999999997</v>
      </c>
      <c r="G72" s="442">
        <v>5.0587540000000004</v>
      </c>
      <c r="H72" s="443">
        <v>68.196369000000004</v>
      </c>
      <c r="I72" s="444"/>
      <c r="J72" s="444"/>
      <c r="L72" s="444"/>
    </row>
    <row r="73" spans="2:12" ht="38.25" customHeight="1">
      <c r="B73" s="445" t="s">
        <v>504</v>
      </c>
      <c r="C73" s="442">
        <v>121.764098</v>
      </c>
      <c r="D73" s="442">
        <v>8.8192620000000002</v>
      </c>
      <c r="E73" s="442">
        <v>130.58336</v>
      </c>
      <c r="F73" s="442">
        <v>53.450575000000001</v>
      </c>
      <c r="G73" s="442">
        <v>8.7935719999999993</v>
      </c>
      <c r="H73" s="443">
        <v>62.244146999999998</v>
      </c>
      <c r="I73" s="444"/>
      <c r="J73" s="444"/>
      <c r="L73" s="444"/>
    </row>
    <row r="74" spans="2:12">
      <c r="B74" s="445" t="s">
        <v>505</v>
      </c>
      <c r="C74" s="442">
        <v>702.16937328999995</v>
      </c>
      <c r="D74" s="442">
        <v>95.953226000000001</v>
      </c>
      <c r="E74" s="442">
        <v>798.12259928999993</v>
      </c>
      <c r="F74" s="442">
        <v>915.40797999999995</v>
      </c>
      <c r="G74" s="442">
        <v>151.137068</v>
      </c>
      <c r="H74" s="443">
        <v>1066.545048</v>
      </c>
      <c r="I74" s="444"/>
      <c r="J74" s="444"/>
      <c r="L74" s="444"/>
    </row>
    <row r="75" spans="2:12">
      <c r="B75" s="445" t="s">
        <v>506</v>
      </c>
      <c r="C75" s="442">
        <v>472.50775382</v>
      </c>
      <c r="D75" s="442">
        <v>73.213341</v>
      </c>
      <c r="E75" s="442">
        <v>545.72109481999996</v>
      </c>
      <c r="F75" s="442">
        <v>624.88054299999999</v>
      </c>
      <c r="G75" s="442">
        <v>116.0448</v>
      </c>
      <c r="H75" s="443">
        <v>740.925343</v>
      </c>
      <c r="I75" s="444"/>
      <c r="J75" s="444"/>
      <c r="L75" s="444"/>
    </row>
    <row r="76" spans="2:12">
      <c r="B76" s="445" t="s">
        <v>507</v>
      </c>
      <c r="C76" s="442">
        <v>99.286981980000007</v>
      </c>
      <c r="D76" s="442">
        <v>8.8500669999999992</v>
      </c>
      <c r="E76" s="442">
        <v>108.13704898</v>
      </c>
      <c r="F76" s="442">
        <v>136.87827200000001</v>
      </c>
      <c r="G76" s="442">
        <v>12.842074999999999</v>
      </c>
      <c r="H76" s="443">
        <v>149.720347</v>
      </c>
      <c r="I76" s="444"/>
      <c r="J76" s="444"/>
      <c r="L76" s="444"/>
    </row>
    <row r="77" spans="2:12" ht="25.5">
      <c r="B77" s="445" t="s">
        <v>508</v>
      </c>
      <c r="C77" s="442">
        <v>130.37463749</v>
      </c>
      <c r="D77" s="442">
        <v>13.889818</v>
      </c>
      <c r="E77" s="442">
        <v>144.26445549000002</v>
      </c>
      <c r="F77" s="442">
        <v>153.64916500000001</v>
      </c>
      <c r="G77" s="442">
        <v>22.250192999999999</v>
      </c>
      <c r="H77" s="443">
        <v>175.89935800000001</v>
      </c>
      <c r="I77" s="444"/>
      <c r="J77" s="444"/>
      <c r="L77" s="444"/>
    </row>
    <row r="78" spans="2:12">
      <c r="B78" s="423" t="s">
        <v>509</v>
      </c>
      <c r="C78" s="442">
        <v>86.029387370000009</v>
      </c>
      <c r="D78" s="442">
        <v>49.157798</v>
      </c>
      <c r="E78" s="442">
        <v>135.18718537000001</v>
      </c>
      <c r="F78" s="442">
        <v>109.24532600000001</v>
      </c>
      <c r="G78" s="442">
        <v>135.02919199999999</v>
      </c>
      <c r="H78" s="443">
        <v>244.274518</v>
      </c>
      <c r="I78" s="444"/>
      <c r="J78" s="444"/>
      <c r="L78" s="444"/>
    </row>
    <row r="79" spans="2:12" ht="25.5">
      <c r="B79" s="422" t="s">
        <v>510</v>
      </c>
      <c r="C79" s="442">
        <v>20.035941999999999</v>
      </c>
      <c r="D79" s="442">
        <v>0.39292300000000002</v>
      </c>
      <c r="E79" s="442">
        <v>20.428864999999998</v>
      </c>
      <c r="F79" s="442">
        <v>19.137360999999999</v>
      </c>
      <c r="G79" s="442">
        <v>1.3526739999999999</v>
      </c>
      <c r="H79" s="443">
        <v>20.490034999999999</v>
      </c>
      <c r="I79" s="444"/>
      <c r="J79" s="444"/>
      <c r="L79" s="444"/>
    </row>
    <row r="80" spans="2:12">
      <c r="B80" s="422" t="s">
        <v>511</v>
      </c>
      <c r="C80" s="442">
        <v>2.2002860000000002</v>
      </c>
      <c r="D80" s="442">
        <v>0</v>
      </c>
      <c r="E80" s="442">
        <v>2.2002860000000002</v>
      </c>
      <c r="F80" s="442">
        <v>5.2619619999999996</v>
      </c>
      <c r="G80" s="442">
        <v>1.56E-4</v>
      </c>
      <c r="H80" s="443">
        <v>5.2621180000000001</v>
      </c>
      <c r="I80" s="444"/>
      <c r="J80" s="444"/>
      <c r="L80" s="444"/>
    </row>
    <row r="81" spans="2:12">
      <c r="B81" s="422" t="s">
        <v>512</v>
      </c>
      <c r="C81" s="442">
        <v>13.304456879999998</v>
      </c>
      <c r="D81" s="442">
        <v>22.155851999999999</v>
      </c>
      <c r="E81" s="442">
        <v>35.460308879999992</v>
      </c>
      <c r="F81" s="442">
        <v>19.305831000000001</v>
      </c>
      <c r="G81" s="442">
        <v>33.662584000000003</v>
      </c>
      <c r="H81" s="443">
        <v>52.968415</v>
      </c>
      <c r="I81" s="444"/>
      <c r="J81" s="444"/>
      <c r="L81" s="444"/>
    </row>
    <row r="82" spans="2:12" ht="25.5">
      <c r="B82" s="422" t="s">
        <v>513</v>
      </c>
      <c r="C82" s="442">
        <v>47.572313999999999</v>
      </c>
      <c r="D82" s="442">
        <v>25.528783000000001</v>
      </c>
      <c r="E82" s="442">
        <v>73.101096999999996</v>
      </c>
      <c r="F82" s="442">
        <v>62.904975999999998</v>
      </c>
      <c r="G82" s="442">
        <v>83.856682000000006</v>
      </c>
      <c r="H82" s="443">
        <v>146.76165800000001</v>
      </c>
      <c r="I82" s="444"/>
      <c r="J82" s="444"/>
      <c r="L82" s="444"/>
    </row>
    <row r="83" spans="2:12" ht="25.5">
      <c r="B83" s="422" t="s">
        <v>514</v>
      </c>
      <c r="C83" s="442">
        <v>0.93141200000000002</v>
      </c>
      <c r="D83" s="442">
        <v>0</v>
      </c>
      <c r="E83" s="442">
        <v>0.93141200000000002</v>
      </c>
      <c r="F83" s="442">
        <v>1.0506610000000001</v>
      </c>
      <c r="G83" s="442">
        <v>0.72819199999999995</v>
      </c>
      <c r="H83" s="443">
        <v>1.778853</v>
      </c>
      <c r="I83" s="444"/>
      <c r="J83" s="444"/>
      <c r="L83" s="444"/>
    </row>
    <row r="84" spans="2:12">
      <c r="B84" s="422" t="s">
        <v>515</v>
      </c>
      <c r="C84" s="442">
        <v>0.25782699999999997</v>
      </c>
      <c r="D84" s="442">
        <v>0</v>
      </c>
      <c r="E84" s="442">
        <v>0.25782699999999997</v>
      </c>
      <c r="F84" s="442">
        <v>0</v>
      </c>
      <c r="G84" s="442">
        <v>-8.7320000000000002E-3</v>
      </c>
      <c r="H84" s="443">
        <v>-8.7320000000000002E-3</v>
      </c>
      <c r="I84" s="444"/>
      <c r="J84" s="444"/>
      <c r="L84" s="444"/>
    </row>
    <row r="85" spans="2:12" ht="25.5">
      <c r="B85" s="422" t="s">
        <v>516</v>
      </c>
      <c r="C85" s="442">
        <v>0.67358499999999999</v>
      </c>
      <c r="D85" s="442">
        <v>0</v>
      </c>
      <c r="E85" s="442">
        <v>0.67358499999999999</v>
      </c>
      <c r="F85" s="442">
        <v>1.0506610000000001</v>
      </c>
      <c r="G85" s="442">
        <v>0.73692400000000002</v>
      </c>
      <c r="H85" s="443">
        <v>1.787585</v>
      </c>
      <c r="I85" s="444"/>
      <c r="J85" s="444"/>
      <c r="L85" s="444"/>
    </row>
    <row r="86" spans="2:12" ht="13.15" hidden="1" customHeight="1">
      <c r="B86" s="422" t="s">
        <v>517</v>
      </c>
      <c r="C86" s="442">
        <v>0</v>
      </c>
      <c r="D86" s="442">
        <v>0</v>
      </c>
      <c r="E86" s="442">
        <v>0</v>
      </c>
      <c r="F86" s="442">
        <v>0</v>
      </c>
      <c r="G86" s="442">
        <v>0</v>
      </c>
      <c r="H86" s="443">
        <v>0</v>
      </c>
      <c r="I86" s="444"/>
      <c r="J86" s="444"/>
      <c r="L86" s="444"/>
    </row>
    <row r="87" spans="2:12">
      <c r="B87" s="422" t="s">
        <v>518</v>
      </c>
      <c r="C87" s="442">
        <v>1.98497649</v>
      </c>
      <c r="D87" s="442">
        <v>1.0802400000000001</v>
      </c>
      <c r="E87" s="442">
        <v>3.0652164900000001</v>
      </c>
      <c r="F87" s="442">
        <v>1.584535</v>
      </c>
      <c r="G87" s="442">
        <v>15.428903999999999</v>
      </c>
      <c r="H87" s="443">
        <v>17.013439000000002</v>
      </c>
      <c r="I87" s="444"/>
      <c r="J87" s="444"/>
      <c r="L87" s="444"/>
    </row>
    <row r="88" spans="2:12" ht="25.5">
      <c r="B88" s="423" t="s">
        <v>519</v>
      </c>
      <c r="C88" s="442">
        <v>485.12941555000003</v>
      </c>
      <c r="D88" s="442">
        <v>17.37745</v>
      </c>
      <c r="E88" s="442">
        <v>502.50686554999999</v>
      </c>
      <c r="F88" s="442">
        <v>455.19654200000002</v>
      </c>
      <c r="G88" s="442">
        <v>21.516663000000001</v>
      </c>
      <c r="H88" s="443">
        <v>476.71320500000002</v>
      </c>
      <c r="I88" s="444"/>
      <c r="J88" s="444"/>
      <c r="L88" s="444"/>
    </row>
    <row r="89" spans="2:12" hidden="1">
      <c r="B89" s="422" t="s">
        <v>520</v>
      </c>
      <c r="C89" s="442">
        <v>0</v>
      </c>
      <c r="D89" s="442">
        <v>0</v>
      </c>
      <c r="E89" s="442">
        <v>0</v>
      </c>
      <c r="F89" s="442">
        <v>0</v>
      </c>
      <c r="G89" s="442">
        <v>0</v>
      </c>
      <c r="H89" s="443">
        <v>0</v>
      </c>
      <c r="I89" s="444"/>
      <c r="J89" s="444"/>
      <c r="L89" s="444"/>
    </row>
    <row r="90" spans="2:12" ht="25.5">
      <c r="B90" s="422" t="s">
        <v>521</v>
      </c>
      <c r="C90" s="442">
        <v>485.12941555000003</v>
      </c>
      <c r="D90" s="442">
        <v>17.37745</v>
      </c>
      <c r="E90" s="442">
        <v>502.50686554999999</v>
      </c>
      <c r="F90" s="442">
        <v>455.19654200000002</v>
      </c>
      <c r="G90" s="442">
        <v>21.516663000000001</v>
      </c>
      <c r="H90" s="443">
        <v>476.71320500000002</v>
      </c>
      <c r="I90" s="444"/>
      <c r="J90" s="444"/>
      <c r="L90" s="444"/>
    </row>
    <row r="91" spans="2:12" ht="28.5" customHeight="1">
      <c r="B91" s="423" t="s">
        <v>522</v>
      </c>
      <c r="C91" s="442">
        <v>161.01133016</v>
      </c>
      <c r="D91" s="442">
        <v>14.902113999999999</v>
      </c>
      <c r="E91" s="442">
        <v>175.91344415999998</v>
      </c>
      <c r="F91" s="442">
        <v>100.49544</v>
      </c>
      <c r="G91" s="442">
        <v>0.87886500000000001</v>
      </c>
      <c r="H91" s="443">
        <v>101.37430500000001</v>
      </c>
      <c r="I91" s="444"/>
      <c r="J91" s="444"/>
      <c r="L91" s="444"/>
    </row>
    <row r="92" spans="2:12" ht="25.5">
      <c r="B92" s="423" t="s">
        <v>523</v>
      </c>
      <c r="C92" s="442">
        <v>29.738646059999997</v>
      </c>
      <c r="D92" s="442">
        <v>2.6629130000000001</v>
      </c>
      <c r="E92" s="442">
        <v>32.401559059999997</v>
      </c>
      <c r="F92" s="442">
        <v>23.612770000000001</v>
      </c>
      <c r="G92" s="442">
        <v>2.10615</v>
      </c>
      <c r="H92" s="443">
        <v>25.718920000000001</v>
      </c>
      <c r="I92" s="444"/>
      <c r="J92" s="444"/>
      <c r="L92" s="444"/>
    </row>
    <row r="93" spans="2:12" ht="25.5">
      <c r="B93" s="423" t="s">
        <v>524</v>
      </c>
      <c r="C93" s="442">
        <v>366.61343199999999</v>
      </c>
      <c r="D93" s="442">
        <v>214.77909</v>
      </c>
      <c r="E93" s="442">
        <v>581.39252199999999</v>
      </c>
      <c r="F93" s="442">
        <v>582.23133600000006</v>
      </c>
      <c r="G93" s="442">
        <v>251.55261100000001</v>
      </c>
      <c r="H93" s="443">
        <v>833.78394700000001</v>
      </c>
      <c r="I93" s="444"/>
      <c r="J93" s="444"/>
      <c r="L93" s="444"/>
    </row>
    <row r="94" spans="2:12">
      <c r="B94" s="423" t="s">
        <v>525</v>
      </c>
      <c r="C94" s="442">
        <v>373.02244551999996</v>
      </c>
      <c r="D94" s="442">
        <v>5.2263299999999999</v>
      </c>
      <c r="E94" s="442">
        <v>378.24877551999998</v>
      </c>
      <c r="F94" s="442">
        <v>201.948759</v>
      </c>
      <c r="G94" s="442">
        <v>0</v>
      </c>
      <c r="H94" s="443">
        <v>201.948759</v>
      </c>
      <c r="I94" s="444"/>
      <c r="J94" s="444"/>
      <c r="L94" s="444"/>
    </row>
    <row r="95" spans="2:12">
      <c r="B95" s="423" t="s">
        <v>526</v>
      </c>
      <c r="C95" s="442">
        <v>47.034851659999994</v>
      </c>
      <c r="D95" s="442">
        <v>23.160198000000001</v>
      </c>
      <c r="E95" s="442">
        <v>70.195049659999995</v>
      </c>
      <c r="F95" s="442">
        <v>73.060423999999998</v>
      </c>
      <c r="G95" s="442">
        <v>27.646799000000001</v>
      </c>
      <c r="H95" s="443">
        <v>100.707223</v>
      </c>
      <c r="I95" s="444"/>
      <c r="J95" s="444"/>
      <c r="L95" s="444"/>
    </row>
    <row r="96" spans="2:12">
      <c r="B96" s="423" t="s">
        <v>527</v>
      </c>
      <c r="C96" s="442">
        <v>0</v>
      </c>
      <c r="D96" s="442">
        <v>0</v>
      </c>
      <c r="E96" s="442">
        <v>0</v>
      </c>
      <c r="F96" s="442">
        <v>0</v>
      </c>
      <c r="G96" s="442">
        <v>0</v>
      </c>
      <c r="H96" s="443">
        <v>0</v>
      </c>
      <c r="I96" s="444"/>
      <c r="J96" s="444"/>
      <c r="L96" s="444"/>
    </row>
    <row r="97" spans="2:12">
      <c r="B97" s="423" t="s">
        <v>528</v>
      </c>
      <c r="C97" s="442">
        <v>320.02382734000003</v>
      </c>
      <c r="D97" s="442">
        <v>191.61889199999999</v>
      </c>
      <c r="E97" s="442">
        <v>511.64271934000004</v>
      </c>
      <c r="F97" s="442">
        <v>509.17091199999999</v>
      </c>
      <c r="G97" s="442">
        <v>223.905812</v>
      </c>
      <c r="H97" s="443">
        <v>733.07672400000001</v>
      </c>
      <c r="I97" s="444"/>
      <c r="J97" s="444"/>
      <c r="L97" s="444"/>
    </row>
    <row r="98" spans="2:12" ht="13.5" thickBot="1">
      <c r="B98" s="446" t="s">
        <v>529</v>
      </c>
      <c r="C98" s="447">
        <v>373.46769251999996</v>
      </c>
      <c r="D98" s="447">
        <v>5.2263299999999999</v>
      </c>
      <c r="E98" s="447">
        <v>378.69402251999998</v>
      </c>
      <c r="F98" s="447">
        <v>201.948759</v>
      </c>
      <c r="G98" s="447">
        <v>0</v>
      </c>
      <c r="H98" s="448">
        <v>201.948759</v>
      </c>
      <c r="I98" s="444"/>
      <c r="J98" s="444"/>
      <c r="L98" s="444"/>
    </row>
    <row r="103" spans="2:12">
      <c r="C103" s="449"/>
      <c r="D103" s="449"/>
      <c r="E103" s="449"/>
      <c r="F103" s="449"/>
      <c r="G103" s="449"/>
      <c r="H103" s="449"/>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zoomScale="80" zoomScaleNormal="80" workbookViewId="0"/>
  </sheetViews>
  <sheetFormatPr defaultColWidth="9.140625" defaultRowHeight="14.25"/>
  <cols>
    <col min="1" max="1" width="9.140625" style="450"/>
    <col min="2" max="2" width="46.28515625" style="450" customWidth="1"/>
    <col min="3" max="9" width="11.42578125" style="450" bestFit="1" customWidth="1"/>
    <col min="10" max="10" width="11.42578125" style="450" customWidth="1"/>
    <col min="11" max="11" width="10.5703125" style="450" customWidth="1"/>
    <col min="12" max="12" width="11" style="450" customWidth="1"/>
    <col min="13" max="16384" width="9.140625" style="450"/>
  </cols>
  <sheetData>
    <row r="1" spans="2:15">
      <c r="K1" s="1475" t="s">
        <v>560</v>
      </c>
      <c r="L1" s="1475"/>
    </row>
    <row r="3" spans="2:15">
      <c r="B3" s="1476" t="s">
        <v>531</v>
      </c>
      <c r="C3" s="1476"/>
      <c r="D3" s="1476"/>
      <c r="E3" s="1476"/>
      <c r="F3" s="1476"/>
      <c r="G3" s="1476"/>
      <c r="H3" s="1476"/>
      <c r="I3" s="1476"/>
      <c r="J3" s="1476"/>
      <c r="K3" s="1476"/>
      <c r="L3" s="1476"/>
    </row>
    <row r="4" spans="2:15" ht="15" thickBot="1">
      <c r="B4" s="770"/>
      <c r="C4" s="770"/>
      <c r="D4" s="770"/>
      <c r="E4" s="770"/>
      <c r="F4" s="770"/>
      <c r="G4" s="770"/>
      <c r="H4" s="770"/>
      <c r="I4" s="770"/>
      <c r="J4" s="770"/>
      <c r="K4" s="451"/>
      <c r="L4" s="451"/>
    </row>
    <row r="5" spans="2:15" ht="15" thickBot="1">
      <c r="B5" s="1472" t="s">
        <v>532</v>
      </c>
      <c r="C5" s="1477" t="s">
        <v>533</v>
      </c>
      <c r="D5" s="1478"/>
      <c r="E5" s="1478"/>
      <c r="F5" s="1478"/>
      <c r="G5" s="1478"/>
      <c r="H5" s="1478"/>
      <c r="I5" s="1478"/>
      <c r="J5" s="1478"/>
      <c r="K5" s="1478"/>
      <c r="L5" s="1478"/>
    </row>
    <row r="6" spans="2:15" ht="15" thickBot="1">
      <c r="B6" s="1473"/>
      <c r="C6" s="452" t="s">
        <v>534</v>
      </c>
      <c r="D6" s="453" t="s">
        <v>535</v>
      </c>
      <c r="E6" s="453" t="s">
        <v>536</v>
      </c>
      <c r="F6" s="453" t="s">
        <v>243</v>
      </c>
      <c r="G6" s="453" t="s">
        <v>244</v>
      </c>
      <c r="H6" s="453" t="s">
        <v>245</v>
      </c>
      <c r="I6" s="454" t="s">
        <v>246</v>
      </c>
      <c r="J6" s="455">
        <v>2020</v>
      </c>
      <c r="K6" s="455">
        <v>2021</v>
      </c>
      <c r="L6" s="455">
        <v>2022</v>
      </c>
    </row>
    <row r="7" spans="2:15" ht="28.5">
      <c r="B7" s="456" t="s">
        <v>537</v>
      </c>
      <c r="C7" s="457">
        <v>350040</v>
      </c>
      <c r="D7" s="458">
        <v>373151</v>
      </c>
      <c r="E7" s="458">
        <v>405288</v>
      </c>
      <c r="F7" s="458">
        <v>427025</v>
      </c>
      <c r="G7" s="458">
        <v>457266</v>
      </c>
      <c r="H7" s="458">
        <v>490035</v>
      </c>
      <c r="I7" s="459">
        <v>507556</v>
      </c>
      <c r="J7" s="460">
        <v>529983</v>
      </c>
      <c r="K7" s="460">
        <v>550479</v>
      </c>
      <c r="L7" s="460">
        <v>572094</v>
      </c>
    </row>
    <row r="8" spans="2:15" ht="57">
      <c r="B8" s="461" t="s">
        <v>538</v>
      </c>
      <c r="C8" s="1227">
        <v>33</v>
      </c>
      <c r="D8" s="1228">
        <v>34</v>
      </c>
      <c r="E8" s="462">
        <v>34</v>
      </c>
      <c r="F8" s="462">
        <v>35</v>
      </c>
      <c r="G8" s="463">
        <v>35</v>
      </c>
      <c r="H8" s="462">
        <v>35</v>
      </c>
      <c r="I8" s="464">
        <v>35</v>
      </c>
      <c r="J8" s="465">
        <v>36</v>
      </c>
      <c r="K8" s="466">
        <v>36.141289281841026</v>
      </c>
      <c r="L8" s="466">
        <v>36.624264543938587</v>
      </c>
    </row>
    <row r="9" spans="2:15" ht="42.75">
      <c r="B9" s="467" t="s">
        <v>539</v>
      </c>
      <c r="C9" s="468">
        <v>8.2107085445777201</v>
      </c>
      <c r="D9" s="469">
        <f t="shared" ref="D9:K9" si="0">(D7-C7)/C7*100</f>
        <v>6.6023882984801734</v>
      </c>
      <c r="E9" s="469">
        <f t="shared" si="0"/>
        <v>8.6123312010419379</v>
      </c>
      <c r="F9" s="469">
        <f t="shared" si="0"/>
        <v>5.3633465584966737</v>
      </c>
      <c r="G9" s="469">
        <f t="shared" si="0"/>
        <v>7.0817867806334522</v>
      </c>
      <c r="H9" s="469">
        <f t="shared" si="0"/>
        <v>7.166288331080815</v>
      </c>
      <c r="I9" s="469">
        <f t="shared" si="0"/>
        <v>3.5754588957931577</v>
      </c>
      <c r="J9" s="469">
        <f t="shared" si="0"/>
        <v>4.4186257279984869</v>
      </c>
      <c r="K9" s="470">
        <f t="shared" si="0"/>
        <v>3.8672938565954005</v>
      </c>
      <c r="L9" s="470">
        <f>(L7-K7)/K7*100</f>
        <v>3.9265803055157416</v>
      </c>
    </row>
    <row r="10" spans="2:15">
      <c r="B10" s="467" t="s">
        <v>540</v>
      </c>
      <c r="C10" s="471">
        <v>956057</v>
      </c>
      <c r="D10" s="472">
        <v>958997.75</v>
      </c>
      <c r="E10" s="472">
        <v>954924.25</v>
      </c>
      <c r="F10" s="472">
        <v>948599.25</v>
      </c>
      <c r="G10" s="472">
        <v>954212.25</v>
      </c>
      <c r="H10" s="472">
        <v>957627</v>
      </c>
      <c r="I10" s="473">
        <v>964014.25</v>
      </c>
      <c r="J10" s="474">
        <v>950858</v>
      </c>
      <c r="K10" s="474">
        <v>943004</v>
      </c>
      <c r="L10" s="474">
        <v>808078</v>
      </c>
    </row>
    <row r="11" spans="2:15" ht="28.5">
      <c r="B11" s="467" t="s">
        <v>541</v>
      </c>
      <c r="C11" s="468">
        <v>1.37868380458091</v>
      </c>
      <c r="D11" s="469">
        <v>0.30761764204435499</v>
      </c>
      <c r="E11" s="469">
        <v>-0.42479233533333755</v>
      </c>
      <c r="F11" s="469">
        <v>-0.66235620259931605</v>
      </c>
      <c r="G11" s="469">
        <v>0.59171457282935869</v>
      </c>
      <c r="H11" s="469">
        <v>0.35786063320817796</v>
      </c>
      <c r="I11" s="475">
        <v>0.66698725077718157</v>
      </c>
      <c r="J11" s="470">
        <f>((J10-I10)/I10)*100</f>
        <v>-1.3647360503229076</v>
      </c>
      <c r="K11" s="470">
        <f>((K10-J10)/J10)*100</f>
        <v>-0.82599084195537076</v>
      </c>
      <c r="L11" s="470">
        <f>((L10-K10)/K10)*100</f>
        <v>-14.308104737625715</v>
      </c>
      <c r="O11" s="476"/>
    </row>
    <row r="12" spans="2:15" ht="42.75">
      <c r="B12" s="467" t="s">
        <v>542</v>
      </c>
      <c r="C12" s="468">
        <v>36.612879775996596</v>
      </c>
      <c r="D12" s="469">
        <v>38.910508676764699</v>
      </c>
      <c r="E12" s="469">
        <v>42.441900496295908</v>
      </c>
      <c r="F12" s="469">
        <v>45.016375460975702</v>
      </c>
      <c r="G12" s="469">
        <v>47.92078491970733</v>
      </c>
      <c r="H12" s="469">
        <v>51.171802800046393</v>
      </c>
      <c r="I12" s="475">
        <v>52.650259059967219</v>
      </c>
      <c r="J12" s="470">
        <f>(J7/J10)*100</f>
        <v>55.737344587730242</v>
      </c>
      <c r="K12" s="470">
        <f>(K7/K10)*100</f>
        <v>58.375044008296896</v>
      </c>
      <c r="L12" s="470">
        <f>(L7/L10)*100</f>
        <v>70.796878519152855</v>
      </c>
    </row>
    <row r="13" spans="2:15">
      <c r="B13" s="467" t="s">
        <v>543</v>
      </c>
      <c r="C13" s="471">
        <v>1672460.25</v>
      </c>
      <c r="D13" s="472">
        <v>1673494.25</v>
      </c>
      <c r="E13" s="472">
        <v>1676659.25</v>
      </c>
      <c r="F13" s="472">
        <v>1678889.5</v>
      </c>
      <c r="G13" s="472">
        <v>1679935.25</v>
      </c>
      <c r="H13" s="472">
        <v>1682706.5</v>
      </c>
      <c r="I13" s="473">
        <v>1684819.5</v>
      </c>
      <c r="J13" s="474">
        <v>1685589</v>
      </c>
      <c r="K13" s="474">
        <v>1682800</v>
      </c>
      <c r="L13" s="474">
        <v>1464493</v>
      </c>
    </row>
    <row r="14" spans="2:15" ht="28.5">
      <c r="B14" s="467" t="s">
        <v>544</v>
      </c>
      <c r="C14" s="468">
        <v>0.14943429195137203</v>
      </c>
      <c r="D14" s="469">
        <v>6.1825086724781653E-2</v>
      </c>
      <c r="E14" s="469">
        <v>0.18912523900216568</v>
      </c>
      <c r="F14" s="469">
        <v>0.13301748700578248</v>
      </c>
      <c r="G14" s="469">
        <v>6.2288197049299547E-2</v>
      </c>
      <c r="H14" s="469">
        <v>0.16496171504229107</v>
      </c>
      <c r="I14" s="475">
        <v>0.12557151232255892</v>
      </c>
      <c r="J14" s="470">
        <f>((J13-I13)/I13)*100</f>
        <v>4.5672548305619683E-2</v>
      </c>
      <c r="K14" s="470">
        <f>((K13-J13)/J13)*100</f>
        <v>-0.16546144997386672</v>
      </c>
      <c r="L14" s="470">
        <f>((L13-K13)/K13)*100</f>
        <v>-12.972842880912763</v>
      </c>
    </row>
    <row r="15" spans="2:15" ht="42.75">
      <c r="B15" s="467" t="s">
        <v>545</v>
      </c>
      <c r="C15" s="468">
        <v>20.929645413097262</v>
      </c>
      <c r="D15" s="469">
        <v>22.297716290330847</v>
      </c>
      <c r="E15" s="469">
        <v>24.172353446295066</v>
      </c>
      <c r="F15" s="469">
        <v>25.434967578271234</v>
      </c>
      <c r="G15" s="469">
        <v>27.219263361489677</v>
      </c>
      <c r="H15" s="469">
        <v>29.12183437812833</v>
      </c>
      <c r="I15" s="475">
        <v>30.125244870444579</v>
      </c>
      <c r="J15" s="470">
        <f>(J7/J13)*100</f>
        <v>31.442006325385368</v>
      </c>
      <c r="K15" s="470">
        <f>(K7/K13)*100</f>
        <v>32.712086997860709</v>
      </c>
      <c r="L15" s="470">
        <f>(L7/L13)*100</f>
        <v>39.064304165332302</v>
      </c>
    </row>
    <row r="16" spans="2:15">
      <c r="B16" s="467" t="s">
        <v>546</v>
      </c>
      <c r="C16" s="471">
        <v>678837.75</v>
      </c>
      <c r="D16" s="472">
        <v>690188.25</v>
      </c>
      <c r="E16" s="472">
        <v>705991</v>
      </c>
      <c r="F16" s="472">
        <v>723550.25</v>
      </c>
      <c r="G16" s="472">
        <v>740648</v>
      </c>
      <c r="H16" s="472">
        <v>759054</v>
      </c>
      <c r="I16" s="473">
        <v>797651</v>
      </c>
      <c r="J16" s="474">
        <v>794909</v>
      </c>
      <c r="K16" s="474">
        <v>795087</v>
      </c>
      <c r="L16" s="474">
        <v>692034</v>
      </c>
    </row>
    <row r="17" spans="2:12" ht="28.5">
      <c r="B17" s="467" t="s">
        <v>547</v>
      </c>
      <c r="C17" s="468">
        <v>4.3476807258431762</v>
      </c>
      <c r="D17" s="469">
        <v>1.6720490279157281</v>
      </c>
      <c r="E17" s="469">
        <v>2.2896289526806637</v>
      </c>
      <c r="F17" s="469">
        <v>2.487177598581285</v>
      </c>
      <c r="G17" s="469">
        <v>2.3630356011901039</v>
      </c>
      <c r="H17" s="469">
        <v>2.4851211371663733</v>
      </c>
      <c r="I17" s="475">
        <v>5.084881971506638</v>
      </c>
      <c r="J17" s="470">
        <f>((J16-I16)/I16)*100</f>
        <v>-0.34375936343087388</v>
      </c>
      <c r="K17" s="470">
        <f>((K16-J16)/J16)*100</f>
        <v>2.2392500273616223E-2</v>
      </c>
      <c r="L17" s="470">
        <f>((L16-K16)/K16)*100</f>
        <v>-12.961223111433087</v>
      </c>
    </row>
    <row r="18" spans="2:12" ht="42.75">
      <c r="B18" s="467" t="s">
        <v>548</v>
      </c>
      <c r="C18" s="468">
        <v>51.564604355017082</v>
      </c>
      <c r="D18" s="469">
        <v>54.06510470150716</v>
      </c>
      <c r="E18" s="469">
        <v>57.406964111440516</v>
      </c>
      <c r="F18" s="469">
        <v>59.018015680320758</v>
      </c>
      <c r="G18" s="469">
        <v>61.738639677687644</v>
      </c>
      <c r="H18" s="469">
        <v>64.558648001327967</v>
      </c>
      <c r="I18" s="475">
        <v>63.631337514777762</v>
      </c>
      <c r="J18" s="470">
        <f>(J7/J16)*100</f>
        <v>66.67215995793228</v>
      </c>
      <c r="K18" s="470">
        <f>(K7/K16)*100</f>
        <v>69.235064841960693</v>
      </c>
      <c r="L18" s="470">
        <f>(L7/L16)*100</f>
        <v>82.668481606395062</v>
      </c>
    </row>
    <row r="19" spans="2:12" ht="43.5" thickBot="1">
      <c r="B19" s="477" t="s">
        <v>549</v>
      </c>
      <c r="C19" s="478">
        <v>76561.809747457432</v>
      </c>
      <c r="D19" s="479">
        <v>88513.8974865403</v>
      </c>
      <c r="E19" s="479">
        <v>98577.377353881689</v>
      </c>
      <c r="F19" s="479">
        <v>112523.20153386804</v>
      </c>
      <c r="G19" s="479">
        <v>124460.97377237756</v>
      </c>
      <c r="H19" s="479">
        <v>131322.60519350658</v>
      </c>
      <c r="I19" s="480">
        <v>148942.77116219688</v>
      </c>
      <c r="J19" s="481">
        <v>164641.30684560575</v>
      </c>
      <c r="K19" s="481">
        <v>191945.06266633217</v>
      </c>
      <c r="L19" s="481">
        <v>198467.4879093162</v>
      </c>
    </row>
    <row r="20" spans="2:12" ht="15" thickBot="1">
      <c r="B20" s="1472" t="s">
        <v>532</v>
      </c>
      <c r="C20" s="1477" t="s">
        <v>550</v>
      </c>
      <c r="D20" s="1478"/>
      <c r="E20" s="1478"/>
      <c r="F20" s="1478"/>
      <c r="G20" s="1478"/>
      <c r="H20" s="1478"/>
      <c r="I20" s="1478"/>
      <c r="J20" s="1478"/>
      <c r="K20" s="1478"/>
      <c r="L20" s="1478"/>
    </row>
    <row r="21" spans="2:12" ht="15" thickBot="1">
      <c r="B21" s="1474"/>
      <c r="C21" s="482" t="s">
        <v>534</v>
      </c>
      <c r="D21" s="453" t="s">
        <v>535</v>
      </c>
      <c r="E21" s="453" t="s">
        <v>536</v>
      </c>
      <c r="F21" s="453" t="s">
        <v>243</v>
      </c>
      <c r="G21" s="453" t="s">
        <v>244</v>
      </c>
      <c r="H21" s="453" t="s">
        <v>245</v>
      </c>
      <c r="I21" s="454" t="s">
        <v>246</v>
      </c>
      <c r="J21" s="455">
        <v>2020</v>
      </c>
      <c r="K21" s="455">
        <v>2021</v>
      </c>
      <c r="L21" s="455" t="s">
        <v>734</v>
      </c>
    </row>
    <row r="22" spans="2:12" ht="28.5">
      <c r="B22" s="483" t="s">
        <v>551</v>
      </c>
      <c r="C22" s="484">
        <v>18525</v>
      </c>
      <c r="D22" s="484">
        <v>20433</v>
      </c>
      <c r="E22" s="484">
        <v>21744</v>
      </c>
      <c r="F22" s="484">
        <v>22989</v>
      </c>
      <c r="G22" s="484">
        <v>23800</v>
      </c>
      <c r="H22" s="484">
        <v>24388</v>
      </c>
      <c r="I22" s="485">
        <v>25181</v>
      </c>
      <c r="J22" s="485">
        <v>26016</v>
      </c>
      <c r="K22" s="485">
        <v>27739</v>
      </c>
      <c r="L22" s="485">
        <v>29502</v>
      </c>
    </row>
    <row r="23" spans="2:12">
      <c r="B23" s="486" t="s">
        <v>552</v>
      </c>
      <c r="C23" s="487">
        <v>5065</v>
      </c>
      <c r="D23" s="472">
        <v>6285</v>
      </c>
      <c r="E23" s="472">
        <v>7016</v>
      </c>
      <c r="F23" s="472">
        <v>7979</v>
      </c>
      <c r="G23" s="472">
        <v>8979</v>
      </c>
      <c r="H23" s="472">
        <v>9579</v>
      </c>
      <c r="I23" s="474">
        <v>10205</v>
      </c>
      <c r="J23" s="474">
        <v>11018</v>
      </c>
      <c r="K23" s="474">
        <v>12088</v>
      </c>
      <c r="L23" s="474">
        <v>13628</v>
      </c>
    </row>
    <row r="24" spans="2:12" ht="28.5">
      <c r="B24" s="486" t="s">
        <v>553</v>
      </c>
      <c r="C24" s="488">
        <v>13460</v>
      </c>
      <c r="D24" s="488">
        <v>14148</v>
      </c>
      <c r="E24" s="488">
        <v>14728</v>
      </c>
      <c r="F24" s="488">
        <v>15010</v>
      </c>
      <c r="G24" s="488">
        <v>14821</v>
      </c>
      <c r="H24" s="488">
        <v>14809</v>
      </c>
      <c r="I24" s="489">
        <v>14976</v>
      </c>
      <c r="J24" s="489">
        <v>14998</v>
      </c>
      <c r="K24" s="489">
        <v>15651</v>
      </c>
      <c r="L24" s="489">
        <v>15874</v>
      </c>
    </row>
    <row r="25" spans="2:12" ht="42.75">
      <c r="B25" s="490" t="s">
        <v>554</v>
      </c>
      <c r="C25" s="491">
        <v>41</v>
      </c>
      <c r="D25" s="462">
        <v>42</v>
      </c>
      <c r="E25" s="462">
        <v>42</v>
      </c>
      <c r="F25" s="462">
        <v>43</v>
      </c>
      <c r="G25" s="462">
        <v>44</v>
      </c>
      <c r="H25" s="462">
        <v>45</v>
      </c>
      <c r="I25" s="465">
        <v>45</v>
      </c>
      <c r="J25" s="465">
        <v>46</v>
      </c>
      <c r="K25" s="466">
        <v>46.57905444332421</v>
      </c>
      <c r="L25" s="466">
        <v>46.731187716087042</v>
      </c>
    </row>
    <row r="26" spans="2:12" ht="42.75">
      <c r="B26" s="492" t="s">
        <v>555</v>
      </c>
      <c r="C26" s="493">
        <v>10.564010743061774</v>
      </c>
      <c r="D26" s="469">
        <v>10.299595141700404</v>
      </c>
      <c r="E26" s="469">
        <v>6.4160916165027153</v>
      </c>
      <c r="F26" s="469">
        <v>5.7257174392935983</v>
      </c>
      <c r="G26" s="469">
        <v>3.5277741528557138</v>
      </c>
      <c r="H26" s="469">
        <v>2.4705882352941173</v>
      </c>
      <c r="I26" s="470">
        <f>((I22-H22)/H22)*100</f>
        <v>3.2515991471215351</v>
      </c>
      <c r="J26" s="470">
        <f>((J22-I22)/I22)*100</f>
        <v>3.3159922163536</v>
      </c>
      <c r="K26" s="470">
        <f>((K22-J22)/J22)*100</f>
        <v>6.6228474784747844</v>
      </c>
      <c r="L26" s="470">
        <f>((L22-K22)/K22)*100</f>
        <v>6.3556725188362959</v>
      </c>
    </row>
    <row r="27" spans="2:12" ht="42.75">
      <c r="B27" s="492" t="s">
        <v>556</v>
      </c>
      <c r="C27" s="493">
        <v>1.937645977175001</v>
      </c>
      <c r="D27" s="469">
        <v>2.1306613778130923</v>
      </c>
      <c r="E27" s="469">
        <v>2.2770392520663285</v>
      </c>
      <c r="F27" s="469">
        <v>2.4234680767457912</v>
      </c>
      <c r="G27" s="469">
        <v>2.4942039886828113</v>
      </c>
      <c r="H27" s="469">
        <v>2.546711819946597</v>
      </c>
      <c r="I27" s="470">
        <v>2.6120983170113927</v>
      </c>
      <c r="J27" s="470">
        <f>(J22/J10)*100</f>
        <v>2.7360552259117554</v>
      </c>
      <c r="K27" s="470">
        <f>(K22/K10)*100</f>
        <v>2.9415569817307246</v>
      </c>
      <c r="L27" s="470">
        <f>(L22/L10)*100</f>
        <v>3.6508851868260241</v>
      </c>
    </row>
    <row r="28" spans="2:12" ht="42.75">
      <c r="B28" s="492" t="s">
        <v>557</v>
      </c>
      <c r="C28" s="493">
        <v>1.1076496436910832</v>
      </c>
      <c r="D28" s="469">
        <v>1.2209782017476307</v>
      </c>
      <c r="E28" s="469">
        <v>1.2968645835461201</v>
      </c>
      <c r="F28" s="469">
        <v>1.3692979794084126</v>
      </c>
      <c r="G28" s="469">
        <v>1.416721269465594</v>
      </c>
      <c r="H28" s="469">
        <v>1.4493317759217073</v>
      </c>
      <c r="I28" s="470">
        <v>1.4945814670354896</v>
      </c>
      <c r="J28" s="470">
        <f>(J22/J13)*100</f>
        <v>1.543436745256406</v>
      </c>
      <c r="K28" s="470">
        <f>(K22/K13)*100</f>
        <v>1.6483836463037793</v>
      </c>
      <c r="L28" s="470">
        <f>(L22/L13)*100</f>
        <v>2.0144855591662099</v>
      </c>
    </row>
    <row r="29" spans="2:12" ht="42.75">
      <c r="B29" s="492" t="s">
        <v>558</v>
      </c>
      <c r="C29" s="493">
        <v>2.7289289671942965</v>
      </c>
      <c r="D29" s="469">
        <v>2.9604966471104079</v>
      </c>
      <c r="E29" s="469">
        <v>3.0799259480644938</v>
      </c>
      <c r="F29" s="469">
        <v>3.1772499560327705</v>
      </c>
      <c r="G29" s="469">
        <v>3.2134023179702096</v>
      </c>
      <c r="H29" s="469">
        <v>3.2129466414774184</v>
      </c>
      <c r="I29" s="470">
        <v>3.1568944312738276</v>
      </c>
      <c r="J29" s="470">
        <f>(J22/J16)*100</f>
        <v>3.2728274557213464</v>
      </c>
      <c r="K29" s="470">
        <f>(K22/K16)*100</f>
        <v>3.4888005966642646</v>
      </c>
      <c r="L29" s="470">
        <f>(L22/L16)*100</f>
        <v>4.2630853397376427</v>
      </c>
    </row>
    <row r="30" spans="2:12" ht="43.5" thickBot="1">
      <c r="B30" s="1229" t="s">
        <v>559</v>
      </c>
      <c r="C30" s="494">
        <v>17182.415546558706</v>
      </c>
      <c r="D30" s="495">
        <v>24752.486419028046</v>
      </c>
      <c r="E30" s="495">
        <v>33848.664505150853</v>
      </c>
      <c r="F30" s="495">
        <v>43401.42020096568</v>
      </c>
      <c r="G30" s="495">
        <v>54473.682689075627</v>
      </c>
      <c r="H30" s="495">
        <v>63683.969329178275</v>
      </c>
      <c r="I30" s="496">
        <v>78980.931297406773</v>
      </c>
      <c r="J30" s="496">
        <v>88104.637396328413</v>
      </c>
      <c r="K30" s="496">
        <v>103450.11926280957</v>
      </c>
      <c r="L30" s="496">
        <v>102671.55286984902</v>
      </c>
    </row>
    <row r="31" spans="2:12">
      <c r="J31" s="497"/>
    </row>
    <row r="32" spans="2:12" ht="14.25" customHeight="1">
      <c r="B32" s="1471" t="s">
        <v>737</v>
      </c>
      <c r="C32" s="1471"/>
      <c r="D32" s="1471"/>
      <c r="E32" s="1471"/>
      <c r="F32" s="1471"/>
      <c r="G32" s="1471"/>
      <c r="H32" s="1471"/>
      <c r="I32" s="1471"/>
      <c r="J32" s="1471"/>
      <c r="K32" s="1471"/>
      <c r="L32" s="1471"/>
    </row>
    <row r="33" spans="2:10">
      <c r="B33" s="498"/>
      <c r="C33" s="498"/>
      <c r="D33" s="498"/>
      <c r="E33" s="498"/>
      <c r="F33" s="498"/>
      <c r="G33" s="498"/>
      <c r="H33" s="498"/>
      <c r="I33" s="498"/>
      <c r="J33" s="499"/>
    </row>
    <row r="34" spans="2:10">
      <c r="J34" s="497"/>
    </row>
    <row r="35" spans="2:10">
      <c r="J35" s="500"/>
    </row>
    <row r="37" spans="2:10">
      <c r="C37" s="501"/>
      <c r="D37" s="501"/>
      <c r="E37" s="501"/>
      <c r="F37" s="501"/>
      <c r="G37" s="501"/>
      <c r="H37" s="501"/>
      <c r="I37" s="501"/>
      <c r="J37" s="501"/>
    </row>
  </sheetData>
  <mergeCells count="7">
    <mergeCell ref="B32:L32"/>
    <mergeCell ref="B5:B6"/>
    <mergeCell ref="B20:B21"/>
    <mergeCell ref="K1:L1"/>
    <mergeCell ref="B3:L3"/>
    <mergeCell ref="C5:L5"/>
    <mergeCell ref="C20:L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zoomScale="70" zoomScaleNormal="70" workbookViewId="0"/>
  </sheetViews>
  <sheetFormatPr defaultColWidth="9.140625" defaultRowHeight="14.25"/>
  <cols>
    <col min="1" max="1" width="9.140625" style="450"/>
    <col min="2" max="2" width="45.28515625" style="450" customWidth="1"/>
    <col min="3" max="10" width="14.42578125" style="450" customWidth="1"/>
    <col min="11" max="11" width="15.7109375" style="450" bestFit="1" customWidth="1"/>
    <col min="12" max="12" width="15.28515625" style="450" customWidth="1"/>
    <col min="13" max="19" width="14.42578125" style="450" customWidth="1"/>
    <col min="20" max="20" width="13.7109375" style="450" bestFit="1" customWidth="1"/>
    <col min="21" max="21" width="14" style="450" customWidth="1"/>
    <col min="22" max="22" width="15.28515625" style="450" customWidth="1"/>
    <col min="23" max="16384" width="9.140625" style="450"/>
  </cols>
  <sheetData>
    <row r="1" spans="2:22">
      <c r="L1" s="450">
        <v>1000</v>
      </c>
      <c r="U1" s="1475" t="s">
        <v>584</v>
      </c>
      <c r="V1" s="1475"/>
    </row>
    <row r="3" spans="2:22" ht="14.25" customHeight="1">
      <c r="B3" s="1479" t="s">
        <v>561</v>
      </c>
      <c r="C3" s="1479"/>
      <c r="D3" s="1479"/>
      <c r="E3" s="1479"/>
      <c r="F3" s="1479"/>
      <c r="G3" s="1479"/>
      <c r="H3" s="1479"/>
      <c r="I3" s="1479"/>
      <c r="J3" s="1479"/>
      <c r="K3" s="1479"/>
      <c r="L3" s="1479"/>
      <c r="M3" s="1479"/>
      <c r="N3" s="1479"/>
      <c r="O3" s="1479"/>
      <c r="P3" s="1479"/>
      <c r="Q3" s="1479"/>
      <c r="R3" s="1479"/>
      <c r="S3" s="1479"/>
      <c r="T3" s="1479"/>
      <c r="U3" s="1479"/>
      <c r="V3" s="1479"/>
    </row>
    <row r="4" spans="2:22" ht="15" thickBot="1"/>
    <row r="5" spans="2:22" ht="15" thickBot="1">
      <c r="B5" s="1472" t="s">
        <v>562</v>
      </c>
      <c r="C5" s="1477" t="s">
        <v>533</v>
      </c>
      <c r="D5" s="1478"/>
      <c r="E5" s="1478"/>
      <c r="F5" s="1478"/>
      <c r="G5" s="1478"/>
      <c r="H5" s="1478"/>
      <c r="I5" s="1478"/>
      <c r="J5" s="1478"/>
      <c r="K5" s="1478"/>
      <c r="L5" s="1480"/>
      <c r="M5" s="1477" t="s">
        <v>550</v>
      </c>
      <c r="N5" s="1478"/>
      <c r="O5" s="1478"/>
      <c r="P5" s="1478"/>
      <c r="Q5" s="1478"/>
      <c r="R5" s="1478"/>
      <c r="S5" s="1478"/>
      <c r="T5" s="1478"/>
      <c r="U5" s="1478"/>
      <c r="V5" s="1478"/>
    </row>
    <row r="6" spans="2:22" ht="15" thickBot="1">
      <c r="B6" s="1474"/>
      <c r="C6" s="502" t="s">
        <v>534</v>
      </c>
      <c r="D6" s="503" t="s">
        <v>535</v>
      </c>
      <c r="E6" s="503" t="s">
        <v>536</v>
      </c>
      <c r="F6" s="503" t="s">
        <v>243</v>
      </c>
      <c r="G6" s="503" t="s">
        <v>244</v>
      </c>
      <c r="H6" s="503" t="s">
        <v>245</v>
      </c>
      <c r="I6" s="503" t="s">
        <v>246</v>
      </c>
      <c r="J6" s="504" t="s">
        <v>175</v>
      </c>
      <c r="K6" s="569" t="s">
        <v>176</v>
      </c>
      <c r="L6" s="505" t="s">
        <v>734</v>
      </c>
      <c r="M6" s="502" t="s">
        <v>534</v>
      </c>
      <c r="N6" s="503" t="s">
        <v>535</v>
      </c>
      <c r="O6" s="503" t="s">
        <v>536</v>
      </c>
      <c r="P6" s="503" t="s">
        <v>243</v>
      </c>
      <c r="Q6" s="503" t="s">
        <v>244</v>
      </c>
      <c r="R6" s="503" t="s">
        <v>245</v>
      </c>
      <c r="S6" s="503" t="s">
        <v>246</v>
      </c>
      <c r="T6" s="506">
        <v>2020</v>
      </c>
      <c r="U6" s="506">
        <v>2021</v>
      </c>
      <c r="V6" s="569" t="s">
        <v>734</v>
      </c>
    </row>
    <row r="7" spans="2:22">
      <c r="B7" s="507" t="s">
        <v>563</v>
      </c>
      <c r="C7" s="1230">
        <f>C8+C9+C10+C11</f>
        <v>6745297.4739999995</v>
      </c>
      <c r="D7" s="1231">
        <f t="shared" ref="D7:I7" si="0">D8+D9+D10+D11</f>
        <v>9608903.3359999992</v>
      </c>
      <c r="E7" s="1231">
        <f t="shared" si="0"/>
        <v>12151141.353</v>
      </c>
      <c r="F7" s="1231">
        <f t="shared" si="0"/>
        <v>14654562.780000001</v>
      </c>
      <c r="G7" s="1231">
        <f t="shared" si="0"/>
        <v>17285701.369000003</v>
      </c>
      <c r="H7" s="1231">
        <f t="shared" si="0"/>
        <v>18904450.699000001</v>
      </c>
      <c r="I7" s="1231">
        <f t="shared" si="0"/>
        <v>22332373.909000002</v>
      </c>
      <c r="J7" s="1231">
        <f>J8+J9+J10+J11</f>
        <v>25649574.4085306</v>
      </c>
      <c r="K7" s="1231">
        <f>K8+K9+K10+K11</f>
        <v>33675023.652029999</v>
      </c>
      <c r="L7" s="1232">
        <f>L11+L10+L9+L8</f>
        <v>33351889.547535829</v>
      </c>
      <c r="M7" s="1233">
        <f>M8+M9+M10+M11</f>
        <v>105711.266</v>
      </c>
      <c r="N7" s="1234">
        <f>N8+N9+N10+N11</f>
        <v>188046.087</v>
      </c>
      <c r="O7" s="1234">
        <f t="shared" ref="O7:U7" si="1">O8+O9+O10+O11</f>
        <v>273714.52600000001</v>
      </c>
      <c r="P7" s="1234">
        <f t="shared" si="1"/>
        <v>360818.67700000003</v>
      </c>
      <c r="Q7" s="1234">
        <f t="shared" si="1"/>
        <v>466703.82799999998</v>
      </c>
      <c r="R7" s="1234">
        <f t="shared" si="1"/>
        <v>543020.43200000003</v>
      </c>
      <c r="S7" s="1234">
        <f t="shared" si="1"/>
        <v>700614.99</v>
      </c>
      <c r="T7" s="1234">
        <f t="shared" si="1"/>
        <v>805143.933483609</v>
      </c>
      <c r="U7" s="1234">
        <f t="shared" si="1"/>
        <v>1052348.4831699999</v>
      </c>
      <c r="V7" s="1231">
        <f>V8+V9+V10+V11</f>
        <v>1012984.004330722</v>
      </c>
    </row>
    <row r="8" spans="2:22">
      <c r="B8" s="486" t="s">
        <v>564</v>
      </c>
      <c r="C8" s="508">
        <v>964156.30700000003</v>
      </c>
      <c r="D8" s="509">
        <v>1127866.7290000001</v>
      </c>
      <c r="E8" s="509">
        <v>1291438.581</v>
      </c>
      <c r="F8" s="509">
        <v>1372249.608</v>
      </c>
      <c r="G8" s="509">
        <v>1776833.8570000001</v>
      </c>
      <c r="H8" s="509">
        <v>2008642.9310000001</v>
      </c>
      <c r="I8" s="510">
        <v>2301854.0180000002</v>
      </c>
      <c r="J8" s="510">
        <v>2391298.3342599999</v>
      </c>
      <c r="K8" s="510">
        <v>3060113.8089000001</v>
      </c>
      <c r="L8" s="511">
        <v>2508998.77892</v>
      </c>
      <c r="M8" s="512">
        <v>37277.67</v>
      </c>
      <c r="N8" s="509">
        <v>58800.877</v>
      </c>
      <c r="O8" s="509">
        <v>71449.293000000005</v>
      </c>
      <c r="P8" s="509">
        <v>84431.107000000004</v>
      </c>
      <c r="Q8" s="509">
        <v>110631.681</v>
      </c>
      <c r="R8" s="509">
        <v>126684.61</v>
      </c>
      <c r="S8" s="510">
        <v>171469.299</v>
      </c>
      <c r="T8" s="510">
        <v>186261.65358000001</v>
      </c>
      <c r="U8" s="510">
        <v>235878.43643999999</v>
      </c>
      <c r="V8" s="510">
        <v>192363.68712000002</v>
      </c>
    </row>
    <row r="9" spans="2:22">
      <c r="B9" s="486" t="s">
        <v>565</v>
      </c>
      <c r="C9" s="508">
        <v>1298384.1340000001</v>
      </c>
      <c r="D9" s="509">
        <v>1606001.0619999999</v>
      </c>
      <c r="E9" s="509">
        <v>2168354.46</v>
      </c>
      <c r="F9" s="509">
        <v>2630082.3640000001</v>
      </c>
      <c r="G9" s="509">
        <v>3109972.2919999999</v>
      </c>
      <c r="H9" s="509">
        <v>3582417.4789999998</v>
      </c>
      <c r="I9" s="510">
        <v>4326802.1090000002</v>
      </c>
      <c r="J9" s="510">
        <v>4142802.4947299999</v>
      </c>
      <c r="K9" s="510">
        <v>4372194.1639800007</v>
      </c>
      <c r="L9" s="511">
        <v>4063484.9144299999</v>
      </c>
      <c r="M9" s="512">
        <v>14168.414000000001</v>
      </c>
      <c r="N9" s="509">
        <v>24471.695</v>
      </c>
      <c r="O9" s="509">
        <v>39028.053999999996</v>
      </c>
      <c r="P9" s="509">
        <v>59370.995000000003</v>
      </c>
      <c r="Q9" s="509">
        <v>78959.630999999994</v>
      </c>
      <c r="R9" s="509">
        <v>96355.362999999998</v>
      </c>
      <c r="S9" s="510">
        <v>124176.39</v>
      </c>
      <c r="T9" s="510">
        <v>130497.26968</v>
      </c>
      <c r="U9" s="510">
        <v>143447.83463</v>
      </c>
      <c r="V9" s="510">
        <v>144146.13496</v>
      </c>
    </row>
    <row r="10" spans="2:22" ht="42.75">
      <c r="B10" s="486" t="s">
        <v>566</v>
      </c>
      <c r="C10" s="508">
        <v>4482757.0329999998</v>
      </c>
      <c r="D10" s="509">
        <v>6875035.5449999999</v>
      </c>
      <c r="E10" s="509">
        <v>8691348.3120000008</v>
      </c>
      <c r="F10" s="509">
        <v>10652230.808</v>
      </c>
      <c r="G10" s="509">
        <v>12398895.220000001</v>
      </c>
      <c r="H10" s="509">
        <v>13313390.289000001</v>
      </c>
      <c r="I10" s="510">
        <v>15703717.782</v>
      </c>
      <c r="J10" s="510">
        <v>19115473.579540599</v>
      </c>
      <c r="K10" s="510">
        <v>26220757.135149997</v>
      </c>
      <c r="L10" s="511">
        <v>26716384.809737999</v>
      </c>
      <c r="M10" s="512">
        <v>54265.182000000001</v>
      </c>
      <c r="N10" s="509">
        <v>104773.515</v>
      </c>
      <c r="O10" s="509">
        <v>163237.179</v>
      </c>
      <c r="P10" s="509">
        <v>217016.57500000001</v>
      </c>
      <c r="Q10" s="509">
        <v>277112.516</v>
      </c>
      <c r="R10" s="509">
        <v>319980.45899999997</v>
      </c>
      <c r="S10" s="510">
        <v>404969.30099999998</v>
      </c>
      <c r="T10" s="510">
        <v>488385.01022360899</v>
      </c>
      <c r="U10" s="510">
        <v>672944.2291</v>
      </c>
      <c r="V10" s="510">
        <v>676343.95499450504</v>
      </c>
    </row>
    <row r="11" spans="2:22" ht="42.75">
      <c r="B11" s="486" t="s">
        <v>567</v>
      </c>
      <c r="C11" s="508">
        <v>0</v>
      </c>
      <c r="D11" s="509">
        <v>0</v>
      </c>
      <c r="E11" s="509">
        <v>0</v>
      </c>
      <c r="F11" s="509">
        <v>0</v>
      </c>
      <c r="G11" s="509">
        <v>0</v>
      </c>
      <c r="H11" s="509">
        <v>0</v>
      </c>
      <c r="I11" s="510">
        <v>0</v>
      </c>
      <c r="J11" s="510">
        <v>0</v>
      </c>
      <c r="K11" s="510">
        <v>21958.544000000002</v>
      </c>
      <c r="L11" s="511">
        <v>63021.044447833541</v>
      </c>
      <c r="M11" s="512">
        <v>0</v>
      </c>
      <c r="N11" s="509">
        <v>0</v>
      </c>
      <c r="O11" s="509">
        <v>0</v>
      </c>
      <c r="P11" s="509">
        <v>0</v>
      </c>
      <c r="Q11" s="509">
        <v>0</v>
      </c>
      <c r="R11" s="509">
        <v>0</v>
      </c>
      <c r="S11" s="510">
        <v>0</v>
      </c>
      <c r="T11" s="510">
        <v>0</v>
      </c>
      <c r="U11" s="510">
        <v>77.983000000000004</v>
      </c>
      <c r="V11" s="510">
        <v>130.22725621692001</v>
      </c>
    </row>
    <row r="12" spans="2:22">
      <c r="B12" s="490" t="s">
        <v>568</v>
      </c>
      <c r="C12" s="1235">
        <f>C13+C14+C15+C16+C17+C18+C19</f>
        <v>20019381.934</v>
      </c>
      <c r="D12" s="1236">
        <f t="shared" ref="D12:T12" si="2">D13+D14+D15+D16+D17+D18+D19</f>
        <v>23040922.895</v>
      </c>
      <c r="E12" s="1236">
        <f t="shared" si="2"/>
        <v>27093849.853999998</v>
      </c>
      <c r="F12" s="1236">
        <f t="shared" si="2"/>
        <v>33286669.989</v>
      </c>
      <c r="G12" s="1236">
        <f t="shared" si="2"/>
        <v>39509205.757000007</v>
      </c>
      <c r="H12" s="1236">
        <f t="shared" si="2"/>
        <v>44315404.116999999</v>
      </c>
      <c r="I12" s="1237">
        <f t="shared" si="2"/>
        <v>53047459.941999994</v>
      </c>
      <c r="J12" s="1237">
        <f t="shared" si="2"/>
        <v>61383412.429028586</v>
      </c>
      <c r="K12" s="1237">
        <f>K13+K14+K15+K16+K17+K18+K19</f>
        <v>71653685.428000003</v>
      </c>
      <c r="L12" s="1238">
        <f>L13+L14+L15+L16+L17+L18+L19</f>
        <v>79888049.741766557</v>
      </c>
      <c r="M12" s="1239">
        <f t="shared" si="2"/>
        <v>207388.772</v>
      </c>
      <c r="N12" s="1236">
        <f t="shared" si="2"/>
        <v>304720.92800000001</v>
      </c>
      <c r="O12" s="1236">
        <f t="shared" si="2"/>
        <v>453345.14199999999</v>
      </c>
      <c r="P12" s="1236">
        <f t="shared" si="2"/>
        <v>625898.59500000009</v>
      </c>
      <c r="Q12" s="1236">
        <f t="shared" si="2"/>
        <v>811846.04100000008</v>
      </c>
      <c r="R12" s="1236">
        <f t="shared" si="2"/>
        <v>970695.86800000002</v>
      </c>
      <c r="S12" s="1237">
        <f t="shared" si="2"/>
        <v>1266644.6400000001</v>
      </c>
      <c r="T12" s="1237">
        <f t="shared" si="2"/>
        <v>1466438.600181845</v>
      </c>
      <c r="U12" s="1237">
        <f>U13+U14+U15+U16+U17+U18+U19</f>
        <v>1800845.9074900001</v>
      </c>
      <c r="V12" s="1237">
        <f>V13+V14+V15+V16+V17+V18+V19</f>
        <v>2024132.0871372365</v>
      </c>
    </row>
    <row r="13" spans="2:22" ht="28.5">
      <c r="B13" s="486" t="s">
        <v>569</v>
      </c>
      <c r="C13" s="508">
        <v>16541625.488</v>
      </c>
      <c r="D13" s="509">
        <v>19178443.052999999</v>
      </c>
      <c r="E13" s="509">
        <v>23983181.625</v>
      </c>
      <c r="F13" s="509">
        <v>29284895.085000001</v>
      </c>
      <c r="G13" s="509">
        <v>34547915.799000002</v>
      </c>
      <c r="H13" s="509">
        <v>36947597.082000002</v>
      </c>
      <c r="I13" s="510">
        <v>44510865.747000001</v>
      </c>
      <c r="J13" s="510">
        <v>52155351.921449997</v>
      </c>
      <c r="K13" s="510">
        <v>63317909.226999998</v>
      </c>
      <c r="L13" s="511">
        <v>71880061.817171305</v>
      </c>
      <c r="M13" s="512">
        <v>133090.228</v>
      </c>
      <c r="N13" s="509">
        <v>223428.345</v>
      </c>
      <c r="O13" s="509">
        <v>358132.96899999998</v>
      </c>
      <c r="P13" s="509">
        <v>487789.03600000002</v>
      </c>
      <c r="Q13" s="509">
        <v>633064.745</v>
      </c>
      <c r="R13" s="509">
        <v>731568.277</v>
      </c>
      <c r="S13" s="510">
        <v>945738.9</v>
      </c>
      <c r="T13" s="510">
        <v>1109105.4946399999</v>
      </c>
      <c r="U13" s="510">
        <v>1433669.03703</v>
      </c>
      <c r="V13" s="510">
        <v>1667116.2622568666</v>
      </c>
    </row>
    <row r="14" spans="2:22" ht="28.5">
      <c r="B14" s="486" t="s">
        <v>570</v>
      </c>
      <c r="C14" s="508">
        <v>0</v>
      </c>
      <c r="D14" s="509">
        <v>0</v>
      </c>
      <c r="E14" s="509">
        <v>83028.921000000002</v>
      </c>
      <c r="F14" s="509">
        <v>224453.77900000001</v>
      </c>
      <c r="G14" s="509">
        <v>352047.788</v>
      </c>
      <c r="H14" s="509">
        <v>0</v>
      </c>
      <c r="I14" s="510">
        <v>0</v>
      </c>
      <c r="J14" s="510">
        <v>0</v>
      </c>
      <c r="K14" s="510">
        <v>0</v>
      </c>
      <c r="L14" s="511">
        <v>934308.84602594306</v>
      </c>
      <c r="M14" s="512">
        <v>0</v>
      </c>
      <c r="N14" s="509">
        <v>0</v>
      </c>
      <c r="O14" s="509">
        <v>0</v>
      </c>
      <c r="P14" s="509">
        <v>6363.8950000000004</v>
      </c>
      <c r="Q14" s="509">
        <v>8193.7309999999998</v>
      </c>
      <c r="R14" s="509">
        <v>0</v>
      </c>
      <c r="S14" s="510">
        <v>0</v>
      </c>
      <c r="T14" s="510">
        <v>0</v>
      </c>
      <c r="U14" s="510">
        <v>0</v>
      </c>
      <c r="V14" s="510">
        <v>28130.011250782652</v>
      </c>
    </row>
    <row r="15" spans="2:22" ht="28.5">
      <c r="B15" s="486" t="s">
        <v>571</v>
      </c>
      <c r="C15" s="508">
        <v>0</v>
      </c>
      <c r="D15" s="509">
        <v>0</v>
      </c>
      <c r="E15" s="509">
        <v>0</v>
      </c>
      <c r="F15" s="509">
        <v>0</v>
      </c>
      <c r="G15" s="509">
        <v>0</v>
      </c>
      <c r="H15" s="509">
        <v>0</v>
      </c>
      <c r="I15" s="510">
        <v>6478.6869999999999</v>
      </c>
      <c r="J15" s="510">
        <v>22669.995999999999</v>
      </c>
      <c r="K15" s="510">
        <v>22552.84</v>
      </c>
      <c r="L15" s="511">
        <v>26225.535698739699</v>
      </c>
      <c r="M15" s="512">
        <v>0</v>
      </c>
      <c r="N15" s="509">
        <v>0</v>
      </c>
      <c r="O15" s="509">
        <v>0</v>
      </c>
      <c r="P15" s="509">
        <v>0</v>
      </c>
      <c r="Q15" s="509">
        <v>0</v>
      </c>
      <c r="R15" s="509">
        <v>0</v>
      </c>
      <c r="S15" s="510">
        <v>16196.718000000001</v>
      </c>
      <c r="T15" s="510">
        <v>17488.282999999999</v>
      </c>
      <c r="U15" s="510">
        <v>17397.904999999999</v>
      </c>
      <c r="V15" s="510">
        <v>20788.534395342467</v>
      </c>
    </row>
    <row r="16" spans="2:22" ht="28.5">
      <c r="B16" s="486" t="s">
        <v>572</v>
      </c>
      <c r="C16" s="508">
        <v>0</v>
      </c>
      <c r="D16" s="509">
        <v>0</v>
      </c>
      <c r="E16" s="509">
        <v>0</v>
      </c>
      <c r="F16" s="509">
        <v>0</v>
      </c>
      <c r="G16" s="509">
        <v>0</v>
      </c>
      <c r="H16" s="509">
        <v>0</v>
      </c>
      <c r="I16" s="510">
        <v>0</v>
      </c>
      <c r="J16" s="510">
        <v>0</v>
      </c>
      <c r="K16" s="510">
        <v>0</v>
      </c>
      <c r="L16" s="511">
        <v>0</v>
      </c>
      <c r="M16" s="512">
        <v>0</v>
      </c>
      <c r="N16" s="509">
        <v>0</v>
      </c>
      <c r="O16" s="509">
        <v>0</v>
      </c>
      <c r="P16" s="509">
        <v>0</v>
      </c>
      <c r="Q16" s="509">
        <v>0</v>
      </c>
      <c r="R16" s="509">
        <v>0</v>
      </c>
      <c r="S16" s="510">
        <v>0</v>
      </c>
      <c r="T16" s="510">
        <v>0</v>
      </c>
      <c r="U16" s="510">
        <v>0</v>
      </c>
      <c r="V16" s="510">
        <v>0</v>
      </c>
    </row>
    <row r="17" spans="2:23" ht="42.75">
      <c r="B17" s="486" t="s">
        <v>573</v>
      </c>
      <c r="C17" s="508">
        <v>0</v>
      </c>
      <c r="D17" s="509">
        <v>0</v>
      </c>
      <c r="E17" s="509">
        <v>0</v>
      </c>
      <c r="F17" s="509">
        <v>0</v>
      </c>
      <c r="G17" s="509">
        <v>0</v>
      </c>
      <c r="H17" s="509">
        <v>161400.37100000001</v>
      </c>
      <c r="I17" s="510">
        <v>14615.04</v>
      </c>
      <c r="J17" s="510">
        <v>19704.001530000001</v>
      </c>
      <c r="K17" s="510">
        <v>260268.23800000001</v>
      </c>
      <c r="L17" s="511">
        <v>56728.089628575501</v>
      </c>
      <c r="M17" s="512">
        <v>0</v>
      </c>
      <c r="N17" s="509">
        <v>0</v>
      </c>
      <c r="O17" s="509">
        <v>0</v>
      </c>
      <c r="P17" s="509">
        <v>0</v>
      </c>
      <c r="Q17" s="509">
        <v>0</v>
      </c>
      <c r="R17" s="509">
        <v>12014.501</v>
      </c>
      <c r="S17" s="510">
        <v>11.3</v>
      </c>
      <c r="T17" s="510">
        <v>131.39599999999999</v>
      </c>
      <c r="U17" s="510">
        <v>144.17500000000001</v>
      </c>
      <c r="V17" s="510">
        <v>533.54650239972023</v>
      </c>
    </row>
    <row r="18" spans="2:23" ht="42.75">
      <c r="B18" s="486" t="s">
        <v>574</v>
      </c>
      <c r="C18" s="508">
        <v>157325.31899999999</v>
      </c>
      <c r="D18" s="509">
        <v>232391.323</v>
      </c>
      <c r="E18" s="509">
        <v>177012.12100000001</v>
      </c>
      <c r="F18" s="509">
        <v>61511.555</v>
      </c>
      <c r="G18" s="509">
        <v>56093.838000000003</v>
      </c>
      <c r="H18" s="509">
        <v>109028.864</v>
      </c>
      <c r="I18" s="510">
        <v>260170.39600000001</v>
      </c>
      <c r="J18" s="510">
        <v>549034.66994858999</v>
      </c>
      <c r="K18" s="510">
        <v>833723.37</v>
      </c>
      <c r="L18" s="511">
        <v>765275.22836199997</v>
      </c>
      <c r="M18" s="512">
        <v>2508.0039999999999</v>
      </c>
      <c r="N18" s="509">
        <v>5912.66</v>
      </c>
      <c r="O18" s="509">
        <v>3221.16</v>
      </c>
      <c r="P18" s="509">
        <v>1366.923</v>
      </c>
      <c r="Q18" s="509">
        <v>124.65300000000001</v>
      </c>
      <c r="R18" s="509">
        <v>1211.432</v>
      </c>
      <c r="S18" s="510">
        <v>6328.4690000000001</v>
      </c>
      <c r="T18" s="510">
        <v>14503.616821845</v>
      </c>
      <c r="U18" s="510">
        <v>23132.116000000002</v>
      </c>
      <c r="V18" s="510">
        <v>17021.888581845</v>
      </c>
    </row>
    <row r="19" spans="2:23">
      <c r="B19" s="486" t="s">
        <v>575</v>
      </c>
      <c r="C19" s="508">
        <v>3320431.1269999999</v>
      </c>
      <c r="D19" s="509">
        <v>3630088.5189999999</v>
      </c>
      <c r="E19" s="509">
        <v>2850627.1869999999</v>
      </c>
      <c r="F19" s="509">
        <v>3715809.57</v>
      </c>
      <c r="G19" s="509">
        <v>4553148.3320000004</v>
      </c>
      <c r="H19" s="509">
        <v>7097377.7999999998</v>
      </c>
      <c r="I19" s="510">
        <v>8255330.0719999997</v>
      </c>
      <c r="J19" s="510">
        <v>8636651.8400999997</v>
      </c>
      <c r="K19" s="510">
        <v>7219231.7529999996</v>
      </c>
      <c r="L19" s="511">
        <v>6225450.2248799996</v>
      </c>
      <c r="M19" s="512">
        <v>71790.539999999994</v>
      </c>
      <c r="N19" s="509">
        <v>75379.922999999995</v>
      </c>
      <c r="O19" s="509">
        <v>91991.013000000006</v>
      </c>
      <c r="P19" s="509">
        <v>130378.74099999999</v>
      </c>
      <c r="Q19" s="509">
        <v>170462.91200000001</v>
      </c>
      <c r="R19" s="509">
        <v>225901.658</v>
      </c>
      <c r="S19" s="510">
        <v>298369.25300000003</v>
      </c>
      <c r="T19" s="510">
        <v>325209.80972000002</v>
      </c>
      <c r="U19" s="510">
        <v>326502.67446000001</v>
      </c>
      <c r="V19" s="510">
        <v>290541.84414999996</v>
      </c>
    </row>
    <row r="20" spans="2:23">
      <c r="B20" s="513" t="s">
        <v>576</v>
      </c>
      <c r="C20" s="1235">
        <v>53932.07</v>
      </c>
      <c r="D20" s="1236">
        <v>424483.712</v>
      </c>
      <c r="E20" s="1236">
        <v>820441.74100000004</v>
      </c>
      <c r="F20" s="1236">
        <v>134574.99299999999</v>
      </c>
      <c r="G20" s="1236">
        <v>143270.731</v>
      </c>
      <c r="H20" s="1236">
        <v>1165852.3249299999</v>
      </c>
      <c r="I20" s="1237">
        <v>243632.155</v>
      </c>
      <c r="J20" s="1237">
        <v>256135.64726999999</v>
      </c>
      <c r="K20" s="1237">
        <v>472754.20659999998</v>
      </c>
      <c r="L20" s="1238">
        <v>642242.82533000002</v>
      </c>
      <c r="M20" s="1239">
        <v>5652.7969999999996</v>
      </c>
      <c r="N20" s="1236">
        <v>15182.619000000001</v>
      </c>
      <c r="O20" s="1236">
        <v>9874.5789999999997</v>
      </c>
      <c r="P20" s="1236">
        <v>16247.735000000001</v>
      </c>
      <c r="Q20" s="1236">
        <v>22273.852999999999</v>
      </c>
      <c r="R20" s="1236">
        <v>41283.449000000001</v>
      </c>
      <c r="S20" s="1237">
        <v>29249.643</v>
      </c>
      <c r="T20" s="1237">
        <v>24735.732210000002</v>
      </c>
      <c r="U20" s="1237">
        <v>20831.666669999999</v>
      </c>
      <c r="V20" s="1237">
        <v>38165.978790000001</v>
      </c>
    </row>
    <row r="21" spans="2:23" ht="29.25" thickBot="1">
      <c r="B21" s="514" t="s">
        <v>577</v>
      </c>
      <c r="C21" s="515">
        <f>C20+C12+C7</f>
        <v>26818611.478</v>
      </c>
      <c r="D21" s="516">
        <f t="shared" ref="D21:T21" si="3">D20+D12+D7</f>
        <v>33074309.943</v>
      </c>
      <c r="E21" s="516">
        <f t="shared" si="3"/>
        <v>40065432.947999999</v>
      </c>
      <c r="F21" s="516">
        <f t="shared" si="3"/>
        <v>48075807.762000002</v>
      </c>
      <c r="G21" s="516">
        <f t="shared" si="3"/>
        <v>56938177.857000008</v>
      </c>
      <c r="H21" s="516">
        <f t="shared" si="3"/>
        <v>64385707.140929997</v>
      </c>
      <c r="I21" s="517">
        <f>I20+I12+I7</f>
        <v>75623466.005999997</v>
      </c>
      <c r="J21" s="517">
        <f>J20+J12+J7</f>
        <v>87289122.484829187</v>
      </c>
      <c r="K21" s="517">
        <f>K20+K12+K7</f>
        <v>105801463.28663</v>
      </c>
      <c r="L21" s="517">
        <f>L20+L12+L7</f>
        <v>113882182.1146324</v>
      </c>
      <c r="M21" s="518">
        <f t="shared" si="3"/>
        <v>318752.83499999996</v>
      </c>
      <c r="N21" s="516">
        <f t="shared" si="3"/>
        <v>507949.63400000002</v>
      </c>
      <c r="O21" s="516">
        <f t="shared" si="3"/>
        <v>736934.24699999997</v>
      </c>
      <c r="P21" s="516">
        <f t="shared" si="3"/>
        <v>1002965.0070000001</v>
      </c>
      <c r="Q21" s="516">
        <f t="shared" si="3"/>
        <v>1300823.7220000001</v>
      </c>
      <c r="R21" s="516">
        <f t="shared" si="3"/>
        <v>1554999.7490000001</v>
      </c>
      <c r="S21" s="517">
        <f t="shared" si="3"/>
        <v>1996509.273</v>
      </c>
      <c r="T21" s="517">
        <f t="shared" si="3"/>
        <v>2296318.2658754541</v>
      </c>
      <c r="U21" s="517">
        <f>U20+U12+U7</f>
        <v>2874026.0573300002</v>
      </c>
      <c r="V21" s="517">
        <f>V20+V12+V7</f>
        <v>3075282.0702579585</v>
      </c>
    </row>
    <row r="22" spans="2:23">
      <c r="B22" s="519" t="s">
        <v>578</v>
      </c>
      <c r="C22" s="1230">
        <v>18915.659</v>
      </c>
      <c r="D22" s="1234">
        <v>45260.582000000002</v>
      </c>
      <c r="E22" s="1234">
        <v>113204.75</v>
      </c>
      <c r="F22" s="1234">
        <v>25587.601999999999</v>
      </c>
      <c r="G22" s="1234">
        <v>26406.223000000002</v>
      </c>
      <c r="H22" s="1234">
        <v>33034</v>
      </c>
      <c r="I22" s="1231">
        <v>26668</v>
      </c>
      <c r="J22" s="1231">
        <v>32028.661620000003</v>
      </c>
      <c r="K22" s="1231">
        <v>139737.14144000001</v>
      </c>
      <c r="L22" s="1232">
        <v>340123.05806000007</v>
      </c>
      <c r="M22" s="1233">
        <v>448.58699999999999</v>
      </c>
      <c r="N22" s="1234">
        <v>2182.0790000000002</v>
      </c>
      <c r="O22" s="1234">
        <v>928.88499999999999</v>
      </c>
      <c r="P22" s="1234">
        <v>5209.7560000000003</v>
      </c>
      <c r="Q22" s="1234">
        <v>4350.0739999999996</v>
      </c>
      <c r="R22" s="1234">
        <v>1875</v>
      </c>
      <c r="S22" s="1231">
        <v>7690.4380000000001</v>
      </c>
      <c r="T22" s="1231">
        <v>4188.0187000000005</v>
      </c>
      <c r="U22" s="1231">
        <v>4423.2016299999996</v>
      </c>
      <c r="V22" s="1231">
        <v>23088.922320000001</v>
      </c>
    </row>
    <row r="23" spans="2:23">
      <c r="B23" s="513" t="s">
        <v>579</v>
      </c>
      <c r="C23" s="1236">
        <v>26799695.818999998</v>
      </c>
      <c r="D23" s="1236">
        <v>33029049.361000001</v>
      </c>
      <c r="E23" s="1236">
        <v>39952228.192000002</v>
      </c>
      <c r="F23" s="1236">
        <v>48050220.159999996</v>
      </c>
      <c r="G23" s="1236">
        <v>56911771.634000003</v>
      </c>
      <c r="H23" s="1236">
        <v>64352673</v>
      </c>
      <c r="I23" s="1237">
        <v>75596798</v>
      </c>
      <c r="J23" s="1237">
        <v>87257093.725954667</v>
      </c>
      <c r="K23" s="1237">
        <v>105661726.12359001</v>
      </c>
      <c r="L23" s="1238">
        <v>113542059.05669999</v>
      </c>
      <c r="M23" s="1240">
        <v>318304.24800000002</v>
      </c>
      <c r="N23" s="1236">
        <v>505767.55499999999</v>
      </c>
      <c r="O23" s="1236">
        <v>736005.36199999996</v>
      </c>
      <c r="P23" s="1236">
        <v>997755.25100000005</v>
      </c>
      <c r="Q23" s="1236">
        <v>1296473.649</v>
      </c>
      <c r="R23" s="1236">
        <v>1553124.5330000001</v>
      </c>
      <c r="S23" s="1237">
        <v>1988818.835</v>
      </c>
      <c r="T23" s="1237">
        <v>2292130.2465028805</v>
      </c>
      <c r="U23" s="1237">
        <v>2869602.8541000001</v>
      </c>
      <c r="V23" s="1237">
        <v>3052193.1479799994</v>
      </c>
    </row>
    <row r="24" spans="2:23" ht="29.25" thickBot="1">
      <c r="B24" s="520" t="s">
        <v>580</v>
      </c>
      <c r="C24" s="521">
        <f>C22+C23</f>
        <v>26818611.478</v>
      </c>
      <c r="D24" s="522">
        <f t="shared" ref="D24:S24" si="4">D22+D23</f>
        <v>33074309.943</v>
      </c>
      <c r="E24" s="522">
        <f t="shared" si="4"/>
        <v>40065432.942000002</v>
      </c>
      <c r="F24" s="522">
        <f t="shared" si="4"/>
        <v>48075807.761999995</v>
      </c>
      <c r="G24" s="522">
        <f t="shared" si="4"/>
        <v>56938177.857000001</v>
      </c>
      <c r="H24" s="522">
        <f t="shared" si="4"/>
        <v>64385707</v>
      </c>
      <c r="I24" s="523">
        <f t="shared" si="4"/>
        <v>75623466</v>
      </c>
      <c r="J24" s="523">
        <f>J22+J23</f>
        <v>87289122.387574673</v>
      </c>
      <c r="K24" s="523">
        <f>K22+K23</f>
        <v>105801463.26503001</v>
      </c>
      <c r="L24" s="567">
        <f>L22+L23</f>
        <v>113882182.11476</v>
      </c>
      <c r="M24" s="524">
        <f t="shared" si="4"/>
        <v>318752.83500000002</v>
      </c>
      <c r="N24" s="522">
        <f t="shared" si="4"/>
        <v>507949.63400000002</v>
      </c>
      <c r="O24" s="522">
        <f t="shared" si="4"/>
        <v>736934.24699999997</v>
      </c>
      <c r="P24" s="522">
        <f t="shared" si="4"/>
        <v>1002965.0070000001</v>
      </c>
      <c r="Q24" s="522">
        <f t="shared" si="4"/>
        <v>1300823.723</v>
      </c>
      <c r="R24" s="522">
        <f t="shared" si="4"/>
        <v>1554999.5330000001</v>
      </c>
      <c r="S24" s="523">
        <f t="shared" si="4"/>
        <v>1996509.273</v>
      </c>
      <c r="T24" s="523">
        <f>T22+T23</f>
        <v>2296318.2652028804</v>
      </c>
      <c r="U24" s="523">
        <f>U22+U23</f>
        <v>2874026.0557300001</v>
      </c>
      <c r="V24" s="523">
        <f>V22+V23</f>
        <v>3075282.0702999993</v>
      </c>
      <c r="W24" s="501"/>
    </row>
    <row r="25" spans="2:23" ht="29.25" thickBot="1">
      <c r="B25" s="1241" t="s">
        <v>581</v>
      </c>
      <c r="C25" s="525">
        <v>5675600</v>
      </c>
      <c r="D25" s="526">
        <f t="shared" ref="D25:L25" si="5">D21-C21</f>
        <v>6255698.4649999999</v>
      </c>
      <c r="E25" s="526">
        <f t="shared" si="5"/>
        <v>6991123.004999999</v>
      </c>
      <c r="F25" s="526">
        <f t="shared" si="5"/>
        <v>8010374.814000003</v>
      </c>
      <c r="G25" s="526">
        <f t="shared" si="5"/>
        <v>8862370.0950000063</v>
      </c>
      <c r="H25" s="526">
        <f t="shared" si="5"/>
        <v>7447529.2839299887</v>
      </c>
      <c r="I25" s="527">
        <f t="shared" si="5"/>
        <v>11237758.86507</v>
      </c>
      <c r="J25" s="528">
        <f t="shared" si="5"/>
        <v>11665656.47882919</v>
      </c>
      <c r="K25" s="528">
        <f t="shared" si="5"/>
        <v>18512340.801800817</v>
      </c>
      <c r="L25" s="528">
        <f t="shared" si="5"/>
        <v>8080718.8280023932</v>
      </c>
      <c r="M25" s="529">
        <v>126904</v>
      </c>
      <c r="N25" s="526">
        <f>N21-M21</f>
        <v>189196.79900000006</v>
      </c>
      <c r="O25" s="526">
        <f t="shared" ref="O25:T25" si="6">O21-N21</f>
        <v>228984.61299999995</v>
      </c>
      <c r="P25" s="526">
        <f t="shared" si="6"/>
        <v>266030.76000000013</v>
      </c>
      <c r="Q25" s="526">
        <f t="shared" si="6"/>
        <v>297858.71499999997</v>
      </c>
      <c r="R25" s="526">
        <f t="shared" si="6"/>
        <v>254176.027</v>
      </c>
      <c r="S25" s="526">
        <f t="shared" si="6"/>
        <v>441509.52399999998</v>
      </c>
      <c r="T25" s="530">
        <f t="shared" si="6"/>
        <v>299808.99287545402</v>
      </c>
      <c r="U25" s="530">
        <f>U21-T21</f>
        <v>577707.79145454615</v>
      </c>
      <c r="V25" s="530">
        <f>V21-U21</f>
        <v>201256.01292795828</v>
      </c>
      <c r="W25" s="501"/>
    </row>
    <row r="26" spans="2:23" ht="43.5" thickBot="1">
      <c r="B26" s="531" t="s">
        <v>582</v>
      </c>
      <c r="C26" s="532">
        <v>26.837367769806914</v>
      </c>
      <c r="D26" s="533">
        <f>D25/C21*100</f>
        <v>23.32595954914262</v>
      </c>
      <c r="E26" s="533">
        <f t="shared" ref="E26:I26" si="7">E25/D21*100</f>
        <v>21.137623179586949</v>
      </c>
      <c r="F26" s="533">
        <f t="shared" si="7"/>
        <v>19.993231632855395</v>
      </c>
      <c r="G26" s="533">
        <f t="shared" si="7"/>
        <v>18.434157443330541</v>
      </c>
      <c r="H26" s="533">
        <f t="shared" si="7"/>
        <v>13.080027433674516</v>
      </c>
      <c r="I26" s="533">
        <f t="shared" si="7"/>
        <v>17.453809803583187</v>
      </c>
      <c r="J26" s="534">
        <f>J25/I21*100</f>
        <v>15.425974363438502</v>
      </c>
      <c r="K26" s="534">
        <f>K25/J21*100</f>
        <v>21.208072981852069</v>
      </c>
      <c r="L26" s="534">
        <f>L25/K21*100</f>
        <v>7.6376248276554257</v>
      </c>
      <c r="M26" s="535">
        <v>66.266006970747924</v>
      </c>
      <c r="N26" s="533">
        <f>N25/M21*100</f>
        <v>59.355330596510633</v>
      </c>
      <c r="O26" s="533">
        <f t="shared" ref="O26:T26" si="8">O25/N21*100</f>
        <v>45.080180725162201</v>
      </c>
      <c r="P26" s="533">
        <f t="shared" si="8"/>
        <v>36.099660326954535</v>
      </c>
      <c r="Q26" s="533">
        <f t="shared" si="8"/>
        <v>29.697817263927728</v>
      </c>
      <c r="R26" s="533">
        <f t="shared" si="8"/>
        <v>19.539621141687636</v>
      </c>
      <c r="S26" s="533">
        <f t="shared" si="8"/>
        <v>28.392900017117622</v>
      </c>
      <c r="T26" s="534">
        <f t="shared" si="8"/>
        <v>15.01665917258447</v>
      </c>
      <c r="U26" s="534">
        <f>U25/T21*100</f>
        <v>25.158001834484363</v>
      </c>
      <c r="V26" s="534">
        <f>V25/U21*100</f>
        <v>7.0025813584629493</v>
      </c>
    </row>
    <row r="27" spans="2:23">
      <c r="R27" s="536"/>
    </row>
    <row r="28" spans="2:23">
      <c r="B28" s="450" t="s">
        <v>583</v>
      </c>
      <c r="F28" s="537"/>
      <c r="G28" s="537"/>
      <c r="H28" s="537"/>
      <c r="I28" s="537"/>
      <c r="L28" s="501"/>
      <c r="S28" s="538"/>
    </row>
    <row r="29" spans="2:23">
      <c r="C29" s="536"/>
      <c r="D29" s="501"/>
      <c r="E29" s="501"/>
      <c r="F29" s="501"/>
      <c r="G29" s="501"/>
      <c r="H29" s="501"/>
      <c r="I29" s="501"/>
      <c r="J29" s="539"/>
      <c r="K29" s="539"/>
      <c r="L29" s="539"/>
      <c r="M29" s="501"/>
      <c r="N29" s="501"/>
      <c r="O29" s="501"/>
      <c r="P29" s="501"/>
      <c r="Q29" s="501"/>
      <c r="R29" s="501"/>
      <c r="S29" s="501"/>
      <c r="T29" s="501"/>
      <c r="U29" s="501"/>
      <c r="V29" s="501"/>
    </row>
    <row r="30" spans="2:23">
      <c r="C30" s="501"/>
      <c r="D30" s="501"/>
      <c r="E30" s="501"/>
      <c r="F30" s="501"/>
      <c r="G30" s="501"/>
      <c r="H30" s="501"/>
      <c r="I30" s="540"/>
      <c r="J30" s="501"/>
      <c r="K30" s="501"/>
      <c r="L30" s="1242"/>
      <c r="M30" s="1242"/>
      <c r="N30" s="1242"/>
      <c r="O30" s="1242"/>
      <c r="P30" s="1242"/>
      <c r="Q30" s="1242"/>
      <c r="R30" s="1242"/>
      <c r="S30" s="1242"/>
      <c r="T30" s="1242"/>
      <c r="U30" s="1242"/>
      <c r="V30" s="1242"/>
    </row>
    <row r="31" spans="2:23">
      <c r="D31" s="1243"/>
      <c r="E31" s="1243"/>
      <c r="F31" s="1243"/>
      <c r="G31" s="1243"/>
      <c r="H31" s="1243"/>
      <c r="I31" s="1243"/>
      <c r="J31" s="1243"/>
      <c r="K31" s="1243"/>
      <c r="L31" s="1243"/>
      <c r="V31" s="1243"/>
    </row>
    <row r="32" spans="2:23">
      <c r="N32" s="541"/>
      <c r="O32" s="541"/>
      <c r="P32" s="541"/>
      <c r="Q32" s="541"/>
      <c r="R32" s="541"/>
      <c r="S32" s="541"/>
    </row>
  </sheetData>
  <mergeCells count="5">
    <mergeCell ref="U1:V1"/>
    <mergeCell ref="B3:V3"/>
    <mergeCell ref="C5:L5"/>
    <mergeCell ref="M5:V5"/>
    <mergeCell ref="B5:B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
  <sheetViews>
    <sheetView workbookViewId="0"/>
  </sheetViews>
  <sheetFormatPr defaultColWidth="9.140625" defaultRowHeight="14.25"/>
  <cols>
    <col min="1" max="1" width="9.140625" style="450"/>
    <col min="2" max="2" width="42.5703125" style="450" customWidth="1"/>
    <col min="3" max="8" width="12.7109375" style="450" bestFit="1" customWidth="1"/>
    <col min="9" max="9" width="14.28515625" style="450" bestFit="1" customWidth="1"/>
    <col min="10" max="12" width="14.28515625" style="450" customWidth="1"/>
    <col min="13" max="20" width="10.5703125" style="450" bestFit="1" customWidth="1"/>
    <col min="21" max="22" width="10.5703125" style="450" customWidth="1"/>
    <col min="23" max="16384" width="9.140625" style="450"/>
  </cols>
  <sheetData>
    <row r="1" spans="2:22">
      <c r="U1" s="1475" t="s">
        <v>602</v>
      </c>
      <c r="V1" s="1475"/>
    </row>
    <row r="3" spans="2:22">
      <c r="B3" s="1479" t="s">
        <v>585</v>
      </c>
      <c r="C3" s="1479"/>
      <c r="D3" s="1479"/>
      <c r="E3" s="1479"/>
      <c r="F3" s="1479"/>
      <c r="G3" s="1479"/>
      <c r="H3" s="1479"/>
      <c r="I3" s="1479"/>
      <c r="J3" s="1479"/>
      <c r="K3" s="1479"/>
      <c r="L3" s="1479"/>
      <c r="M3" s="1479"/>
      <c r="N3" s="1479"/>
      <c r="O3" s="1479"/>
      <c r="P3" s="1479"/>
      <c r="Q3" s="1479"/>
      <c r="R3" s="1479"/>
      <c r="S3" s="1479"/>
      <c r="T3" s="1479"/>
      <c r="U3" s="1479"/>
      <c r="V3" s="1479"/>
    </row>
    <row r="4" spans="2:22" ht="15" thickBot="1"/>
    <row r="5" spans="2:22" ht="15" thickBot="1">
      <c r="B5" s="1472" t="s">
        <v>562</v>
      </c>
      <c r="C5" s="1477" t="s">
        <v>533</v>
      </c>
      <c r="D5" s="1478"/>
      <c r="E5" s="1478"/>
      <c r="F5" s="1478"/>
      <c r="G5" s="1478"/>
      <c r="H5" s="1478"/>
      <c r="I5" s="1478"/>
      <c r="J5" s="1478"/>
      <c r="K5" s="1478"/>
      <c r="L5" s="1480"/>
      <c r="M5" s="1477" t="s">
        <v>550</v>
      </c>
      <c r="N5" s="1478"/>
      <c r="O5" s="1478"/>
      <c r="P5" s="1478"/>
      <c r="Q5" s="1478"/>
      <c r="R5" s="1478"/>
      <c r="S5" s="1478"/>
      <c r="T5" s="1478"/>
      <c r="U5" s="1478"/>
      <c r="V5" s="1478"/>
    </row>
    <row r="6" spans="2:22" ht="15" thickBot="1">
      <c r="B6" s="1474"/>
      <c r="C6" s="1244" t="s">
        <v>534</v>
      </c>
      <c r="D6" s="504" t="s">
        <v>535</v>
      </c>
      <c r="E6" s="1244" t="s">
        <v>536</v>
      </c>
      <c r="F6" s="1244" t="s">
        <v>243</v>
      </c>
      <c r="G6" s="502" t="s">
        <v>244</v>
      </c>
      <c r="H6" s="502" t="s">
        <v>245</v>
      </c>
      <c r="I6" s="502" t="s">
        <v>246</v>
      </c>
      <c r="J6" s="502" t="s">
        <v>175</v>
      </c>
      <c r="K6" s="502" t="s">
        <v>176</v>
      </c>
      <c r="L6" s="505" t="s">
        <v>734</v>
      </c>
      <c r="M6" s="1244" t="s">
        <v>534</v>
      </c>
      <c r="N6" s="504" t="s">
        <v>535</v>
      </c>
      <c r="O6" s="1244" t="s">
        <v>536</v>
      </c>
      <c r="P6" s="1244" t="s">
        <v>243</v>
      </c>
      <c r="Q6" s="502" t="s">
        <v>244</v>
      </c>
      <c r="R6" s="502" t="s">
        <v>245</v>
      </c>
      <c r="S6" s="502" t="s">
        <v>246</v>
      </c>
      <c r="T6" s="502" t="s">
        <v>175</v>
      </c>
      <c r="U6" s="502">
        <v>2021</v>
      </c>
      <c r="V6" s="502">
        <v>2022</v>
      </c>
    </row>
    <row r="7" spans="2:22">
      <c r="B7" s="507" t="s">
        <v>218</v>
      </c>
      <c r="C7" s="1245">
        <v>1034449</v>
      </c>
      <c r="D7" s="542">
        <v>1120790</v>
      </c>
      <c r="E7" s="542">
        <v>1213736</v>
      </c>
      <c r="F7" s="542">
        <v>1330707</v>
      </c>
      <c r="G7" s="542">
        <v>1509848</v>
      </c>
      <c r="H7" s="542">
        <v>1577059</v>
      </c>
      <c r="I7" s="543">
        <v>1733255</v>
      </c>
      <c r="J7" s="543">
        <v>1992125</v>
      </c>
      <c r="K7" s="543">
        <v>2222496</v>
      </c>
      <c r="L7" s="544">
        <v>2453281</v>
      </c>
      <c r="M7" s="545">
        <v>8977</v>
      </c>
      <c r="N7" s="542">
        <v>12195</v>
      </c>
      <c r="O7" s="542">
        <v>16048</v>
      </c>
      <c r="P7" s="542">
        <v>20348</v>
      </c>
      <c r="Q7" s="542">
        <v>27060</v>
      </c>
      <c r="R7" s="542">
        <v>32719</v>
      </c>
      <c r="S7" s="543">
        <v>38097</v>
      </c>
      <c r="T7" s="543">
        <v>45000</v>
      </c>
      <c r="U7" s="543">
        <v>50787</v>
      </c>
      <c r="V7" s="543">
        <v>57174.582000000002</v>
      </c>
    </row>
    <row r="8" spans="2:22">
      <c r="B8" s="490" t="s">
        <v>586</v>
      </c>
      <c r="C8" s="546">
        <v>139744</v>
      </c>
      <c r="D8" s="547">
        <v>188083</v>
      </c>
      <c r="E8" s="547">
        <v>224091</v>
      </c>
      <c r="F8" s="547">
        <v>270913</v>
      </c>
      <c r="G8" s="547">
        <v>315314</v>
      </c>
      <c r="H8" s="547">
        <v>353404</v>
      </c>
      <c r="I8" s="548">
        <v>420140</v>
      </c>
      <c r="J8" s="548">
        <v>358023</v>
      </c>
      <c r="K8" s="548">
        <v>451614</v>
      </c>
      <c r="L8" s="549">
        <v>534514</v>
      </c>
      <c r="M8" s="550">
        <v>2393</v>
      </c>
      <c r="N8" s="547">
        <v>3826</v>
      </c>
      <c r="O8" s="547">
        <v>5687</v>
      </c>
      <c r="P8" s="547">
        <v>7316</v>
      </c>
      <c r="Q8" s="547">
        <v>9027</v>
      </c>
      <c r="R8" s="547">
        <v>11813</v>
      </c>
      <c r="S8" s="548">
        <v>13635</v>
      </c>
      <c r="T8" s="548">
        <v>11947</v>
      </c>
      <c r="U8" s="548">
        <v>13889</v>
      </c>
      <c r="V8" s="548">
        <v>18756</v>
      </c>
    </row>
    <row r="9" spans="2:22" ht="28.5">
      <c r="B9" s="490" t="s">
        <v>587</v>
      </c>
      <c r="C9" s="546">
        <v>13452</v>
      </c>
      <c r="D9" s="547">
        <v>28694</v>
      </c>
      <c r="E9" s="547">
        <v>169559</v>
      </c>
      <c r="F9" s="547">
        <v>-5654</v>
      </c>
      <c r="G9" s="547">
        <v>40284</v>
      </c>
      <c r="H9" s="547">
        <v>63715</v>
      </c>
      <c r="I9" s="548">
        <v>298850</v>
      </c>
      <c r="J9" s="551">
        <v>-65064</v>
      </c>
      <c r="K9" s="551">
        <v>1391612</v>
      </c>
      <c r="L9" s="552">
        <v>-107274</v>
      </c>
      <c r="M9" s="550">
        <v>-4</v>
      </c>
      <c r="N9" s="547">
        <v>1296</v>
      </c>
      <c r="O9" s="547">
        <v>1364</v>
      </c>
      <c r="P9" s="547">
        <v>232</v>
      </c>
      <c r="Q9" s="547">
        <v>1393</v>
      </c>
      <c r="R9" s="547">
        <v>2740</v>
      </c>
      <c r="S9" s="548">
        <v>5573</v>
      </c>
      <c r="T9" s="548">
        <v>1519</v>
      </c>
      <c r="U9" s="548">
        <v>39797</v>
      </c>
      <c r="V9" s="548">
        <v>-2160.9279999999999</v>
      </c>
    </row>
    <row r="10" spans="2:22" ht="28.5">
      <c r="B10" s="490" t="s">
        <v>588</v>
      </c>
      <c r="C10" s="546">
        <v>858673</v>
      </c>
      <c r="D10" s="547">
        <v>783518</v>
      </c>
      <c r="E10" s="547">
        <v>588996</v>
      </c>
      <c r="F10" s="547">
        <v>1219553</v>
      </c>
      <c r="G10" s="547">
        <v>1204495</v>
      </c>
      <c r="H10" s="547">
        <v>-1083394</v>
      </c>
      <c r="I10" s="548">
        <v>4701757</v>
      </c>
      <c r="J10" s="551">
        <v>1144628</v>
      </c>
      <c r="K10" s="551">
        <v>5618892</v>
      </c>
      <c r="L10" s="552">
        <v>-4948655</v>
      </c>
      <c r="M10" s="550">
        <v>12295</v>
      </c>
      <c r="N10" s="547">
        <v>19583</v>
      </c>
      <c r="O10" s="547">
        <v>8996</v>
      </c>
      <c r="P10" s="547">
        <v>27956</v>
      </c>
      <c r="Q10" s="547">
        <v>37331</v>
      </c>
      <c r="R10" s="547">
        <v>-12485</v>
      </c>
      <c r="S10" s="548">
        <v>138743</v>
      </c>
      <c r="T10" s="548">
        <v>22131</v>
      </c>
      <c r="U10" s="548">
        <v>168745</v>
      </c>
      <c r="V10" s="548">
        <v>-126231.981</v>
      </c>
    </row>
    <row r="11" spans="2:22" ht="42.75">
      <c r="B11" s="490" t="s">
        <v>589</v>
      </c>
      <c r="C11" s="546">
        <v>-5099</v>
      </c>
      <c r="D11" s="547">
        <v>-1853</v>
      </c>
      <c r="E11" s="547">
        <v>3384</v>
      </c>
      <c r="F11" s="547">
        <v>-12000</v>
      </c>
      <c r="G11" s="547">
        <v>-69397</v>
      </c>
      <c r="H11" s="547">
        <v>4232</v>
      </c>
      <c r="I11" s="548">
        <v>8900</v>
      </c>
      <c r="J11" s="551">
        <v>17711</v>
      </c>
      <c r="K11" s="551">
        <v>-18470</v>
      </c>
      <c r="L11" s="552">
        <v>-72720</v>
      </c>
      <c r="M11" s="550">
        <v>-55</v>
      </c>
      <c r="N11" s="547">
        <v>-142</v>
      </c>
      <c r="O11" s="547">
        <v>151</v>
      </c>
      <c r="P11" s="547">
        <v>-207</v>
      </c>
      <c r="Q11" s="547">
        <v>-1433</v>
      </c>
      <c r="R11" s="547">
        <v>214</v>
      </c>
      <c r="S11" s="548">
        <v>232</v>
      </c>
      <c r="T11" s="548">
        <v>378</v>
      </c>
      <c r="U11" s="548">
        <v>-366</v>
      </c>
      <c r="V11" s="548">
        <v>-1910.0680000000004</v>
      </c>
    </row>
    <row r="12" spans="2:22">
      <c r="B12" s="490" t="s">
        <v>590</v>
      </c>
      <c r="C12" s="546">
        <v>17684</v>
      </c>
      <c r="D12" s="547">
        <v>6079</v>
      </c>
      <c r="E12" s="547">
        <v>2913</v>
      </c>
      <c r="F12" s="547">
        <v>3630</v>
      </c>
      <c r="G12" s="547">
        <v>5160</v>
      </c>
      <c r="H12" s="547">
        <v>20994</v>
      </c>
      <c r="I12" s="548">
        <v>49</v>
      </c>
      <c r="J12" s="548">
        <v>0</v>
      </c>
      <c r="K12" s="548">
        <v>15</v>
      </c>
      <c r="L12" s="549">
        <v>117</v>
      </c>
      <c r="M12" s="550">
        <v>19</v>
      </c>
      <c r="N12" s="547">
        <v>2</v>
      </c>
      <c r="O12" s="547">
        <v>4</v>
      </c>
      <c r="P12" s="547">
        <v>4</v>
      </c>
      <c r="Q12" s="547">
        <v>2</v>
      </c>
      <c r="R12" s="547">
        <v>1</v>
      </c>
      <c r="S12" s="548">
        <v>0</v>
      </c>
      <c r="T12" s="548">
        <v>0</v>
      </c>
      <c r="U12" s="548">
        <v>1</v>
      </c>
      <c r="V12" s="548">
        <v>0</v>
      </c>
    </row>
    <row r="13" spans="2:22" ht="28.5">
      <c r="B13" s="490" t="s">
        <v>591</v>
      </c>
      <c r="C13" s="546">
        <v>-138047</v>
      </c>
      <c r="D13" s="547">
        <v>-163008</v>
      </c>
      <c r="E13" s="547">
        <v>-181139</v>
      </c>
      <c r="F13" s="547">
        <v>-208677</v>
      </c>
      <c r="G13" s="547">
        <v>-222245</v>
      </c>
      <c r="H13" s="547">
        <v>-259764</v>
      </c>
      <c r="I13" s="548">
        <v>-248102</v>
      </c>
      <c r="J13" s="548">
        <v>-291086</v>
      </c>
      <c r="K13" s="548">
        <v>-353731</v>
      </c>
      <c r="L13" s="549">
        <v>-404321</v>
      </c>
      <c r="M13" s="550">
        <v>-2626</v>
      </c>
      <c r="N13" s="547">
        <v>-4214</v>
      </c>
      <c r="O13" s="547">
        <v>-6453</v>
      </c>
      <c r="P13" s="547">
        <v>-8677</v>
      </c>
      <c r="Q13" s="547">
        <v>-11844</v>
      </c>
      <c r="R13" s="547">
        <v>-15039</v>
      </c>
      <c r="S13" s="548">
        <v>-18465</v>
      </c>
      <c r="T13" s="548">
        <v>-21969</v>
      </c>
      <c r="U13" s="548">
        <v>-24375</v>
      </c>
      <c r="V13" s="548">
        <v>-26682.883999999998</v>
      </c>
    </row>
    <row r="14" spans="2:22" ht="28.5">
      <c r="B14" s="553" t="s">
        <v>592</v>
      </c>
      <c r="C14" s="554">
        <f>C7+C8+C9+C10+C11+C12+C13</f>
        <v>1920856</v>
      </c>
      <c r="D14" s="555">
        <f t="shared" ref="D14:V14" si="0">D7+D8+D9+D10+D11+D12+D13</f>
        <v>1962303</v>
      </c>
      <c r="E14" s="554">
        <f t="shared" si="0"/>
        <v>2021540</v>
      </c>
      <c r="F14" s="554">
        <f t="shared" si="0"/>
        <v>2598472</v>
      </c>
      <c r="G14" s="554">
        <f t="shared" si="0"/>
        <v>2783459</v>
      </c>
      <c r="H14" s="554">
        <f t="shared" si="0"/>
        <v>676246</v>
      </c>
      <c r="I14" s="556">
        <f t="shared" si="0"/>
        <v>6914849</v>
      </c>
      <c r="J14" s="557">
        <f>J7+J8+J9+J10+J11+J12+J13</f>
        <v>3156337</v>
      </c>
      <c r="K14" s="557">
        <f>K7+K8+K9+K10+K11+K12+K13</f>
        <v>9312428</v>
      </c>
      <c r="L14" s="558">
        <f>L7+L8+L9+L10+L11+L12+L13</f>
        <v>-2545058</v>
      </c>
      <c r="M14" s="559">
        <f t="shared" si="0"/>
        <v>20999</v>
      </c>
      <c r="N14" s="554">
        <f t="shared" si="0"/>
        <v>32546</v>
      </c>
      <c r="O14" s="554">
        <f t="shared" si="0"/>
        <v>25797</v>
      </c>
      <c r="P14" s="554">
        <f t="shared" si="0"/>
        <v>46972</v>
      </c>
      <c r="Q14" s="554">
        <f t="shared" si="0"/>
        <v>61536</v>
      </c>
      <c r="R14" s="554">
        <f t="shared" si="0"/>
        <v>19963</v>
      </c>
      <c r="S14" s="556">
        <f t="shared" si="0"/>
        <v>177815</v>
      </c>
      <c r="T14" s="560">
        <f t="shared" si="0"/>
        <v>59006</v>
      </c>
      <c r="U14" s="560">
        <f t="shared" si="0"/>
        <v>248478</v>
      </c>
      <c r="V14" s="560">
        <f t="shared" si="0"/>
        <v>-81055.27900000001</v>
      </c>
    </row>
    <row r="15" spans="2:22" ht="57">
      <c r="B15" s="490" t="s">
        <v>593</v>
      </c>
      <c r="C15" s="546">
        <v>-17997</v>
      </c>
      <c r="D15" s="547">
        <v>1530</v>
      </c>
      <c r="E15" s="547">
        <v>-2076</v>
      </c>
      <c r="F15" s="547">
        <v>-21800</v>
      </c>
      <c r="G15" s="547">
        <v>15027</v>
      </c>
      <c r="H15" s="547">
        <v>3667</v>
      </c>
      <c r="I15" s="548">
        <v>4976</v>
      </c>
      <c r="J15" s="548">
        <v>-9040</v>
      </c>
      <c r="K15" s="548">
        <v>-3493</v>
      </c>
      <c r="L15" s="549">
        <v>-29688</v>
      </c>
      <c r="M15" s="550">
        <v>467</v>
      </c>
      <c r="N15" s="547">
        <v>87</v>
      </c>
      <c r="O15" s="547">
        <v>41</v>
      </c>
      <c r="P15" s="547">
        <v>-1492</v>
      </c>
      <c r="Q15" s="547">
        <v>615</v>
      </c>
      <c r="R15" s="547">
        <v>1613</v>
      </c>
      <c r="S15" s="548">
        <v>566</v>
      </c>
      <c r="T15" s="548">
        <v>-137</v>
      </c>
      <c r="U15" s="548">
        <v>123</v>
      </c>
      <c r="V15" s="548">
        <v>-3943</v>
      </c>
    </row>
    <row r="16" spans="2:22" ht="42.75">
      <c r="B16" s="553" t="s">
        <v>594</v>
      </c>
      <c r="C16" s="554">
        <f>C14+C15</f>
        <v>1902859</v>
      </c>
      <c r="D16" s="561">
        <f>D14+D15</f>
        <v>1963833</v>
      </c>
      <c r="E16" s="561">
        <f t="shared" ref="E16:V16" si="1">E14+E15</f>
        <v>2019464</v>
      </c>
      <c r="F16" s="561">
        <f t="shared" si="1"/>
        <v>2576672</v>
      </c>
      <c r="G16" s="561">
        <f t="shared" si="1"/>
        <v>2798486</v>
      </c>
      <c r="H16" s="561">
        <f t="shared" si="1"/>
        <v>679913</v>
      </c>
      <c r="I16" s="557">
        <f t="shared" si="1"/>
        <v>6919825</v>
      </c>
      <c r="J16" s="557">
        <f t="shared" si="1"/>
        <v>3147297</v>
      </c>
      <c r="K16" s="557">
        <f>K14+K15</f>
        <v>9308935</v>
      </c>
      <c r="L16" s="558">
        <f>L14+L15</f>
        <v>-2574746</v>
      </c>
      <c r="M16" s="559">
        <f t="shared" si="1"/>
        <v>21466</v>
      </c>
      <c r="N16" s="561">
        <f t="shared" si="1"/>
        <v>32633</v>
      </c>
      <c r="O16" s="561">
        <f t="shared" si="1"/>
        <v>25838</v>
      </c>
      <c r="P16" s="561">
        <f t="shared" si="1"/>
        <v>45480</v>
      </c>
      <c r="Q16" s="561">
        <f t="shared" si="1"/>
        <v>62151</v>
      </c>
      <c r="R16" s="561">
        <f t="shared" si="1"/>
        <v>21576</v>
      </c>
      <c r="S16" s="557">
        <f t="shared" si="1"/>
        <v>178381</v>
      </c>
      <c r="T16" s="557">
        <f t="shared" si="1"/>
        <v>58869</v>
      </c>
      <c r="U16" s="557">
        <f t="shared" si="1"/>
        <v>248601</v>
      </c>
      <c r="V16" s="557">
        <f t="shared" si="1"/>
        <v>-84998.27900000001</v>
      </c>
    </row>
    <row r="17" spans="2:22" ht="42.75">
      <c r="B17" s="553" t="s">
        <v>595</v>
      </c>
      <c r="C17" s="554">
        <f>C18+C19+C20+C21</f>
        <v>3772741</v>
      </c>
      <c r="D17" s="561">
        <f t="shared" ref="D17:V17" si="2">D18+D19+D20+D21</f>
        <v>4265523</v>
      </c>
      <c r="E17" s="561">
        <f t="shared" si="2"/>
        <v>4903714</v>
      </c>
      <c r="F17" s="561">
        <f t="shared" si="2"/>
        <v>5521320</v>
      </c>
      <c r="G17" s="561">
        <f t="shared" si="2"/>
        <v>6063065</v>
      </c>
      <c r="H17" s="561">
        <f t="shared" si="2"/>
        <v>6760989</v>
      </c>
      <c r="I17" s="557">
        <f t="shared" si="2"/>
        <v>4324300</v>
      </c>
      <c r="J17" s="557">
        <f t="shared" si="2"/>
        <v>8513000</v>
      </c>
      <c r="K17" s="557">
        <f t="shared" si="2"/>
        <v>9095698</v>
      </c>
      <c r="L17" s="558">
        <f t="shared" si="2"/>
        <v>10455080</v>
      </c>
      <c r="M17" s="559">
        <f t="shared" si="2"/>
        <v>105438</v>
      </c>
      <c r="N17" s="561">
        <f t="shared" si="2"/>
        <v>154831</v>
      </c>
      <c r="O17" s="561">
        <f t="shared" si="2"/>
        <v>204401</v>
      </c>
      <c r="P17" s="561">
        <f t="shared" si="2"/>
        <v>216270</v>
      </c>
      <c r="Q17" s="561">
        <f t="shared" si="2"/>
        <v>236568</v>
      </c>
      <c r="R17" s="561">
        <f t="shared" si="2"/>
        <v>235075</v>
      </c>
      <c r="S17" s="557">
        <f t="shared" si="2"/>
        <v>257312</v>
      </c>
      <c r="T17" s="557">
        <f t="shared" si="2"/>
        <v>244443</v>
      </c>
      <c r="U17" s="557">
        <f t="shared" si="2"/>
        <v>328873</v>
      </c>
      <c r="V17" s="557">
        <f t="shared" si="2"/>
        <v>267587.70899999997</v>
      </c>
    </row>
    <row r="18" spans="2:22" ht="28.5">
      <c r="B18" s="486" t="s">
        <v>596</v>
      </c>
      <c r="C18" s="546">
        <v>3932188</v>
      </c>
      <c r="D18" s="547">
        <v>4328541</v>
      </c>
      <c r="E18" s="547">
        <v>4946937</v>
      </c>
      <c r="F18" s="547">
        <v>5585126</v>
      </c>
      <c r="G18" s="547">
        <v>6133274</v>
      </c>
      <c r="H18" s="547">
        <v>6920424</v>
      </c>
      <c r="I18" s="548">
        <v>11227214</v>
      </c>
      <c r="J18" s="548">
        <v>8691670</v>
      </c>
      <c r="K18" s="548">
        <v>9489926</v>
      </c>
      <c r="L18" s="549">
        <v>10932564</v>
      </c>
      <c r="M18" s="550">
        <v>109916</v>
      </c>
      <c r="N18" s="547">
        <v>160177</v>
      </c>
      <c r="O18" s="547">
        <v>212824</v>
      </c>
      <c r="P18" s="548">
        <v>238258</v>
      </c>
      <c r="Q18" s="547">
        <v>264806</v>
      </c>
      <c r="R18" s="547">
        <v>295006</v>
      </c>
      <c r="S18" s="548">
        <v>298051</v>
      </c>
      <c r="T18" s="548">
        <v>308528</v>
      </c>
      <c r="U18" s="548">
        <v>394429</v>
      </c>
      <c r="V18" s="548">
        <v>388358.54399999999</v>
      </c>
    </row>
    <row r="19" spans="2:22" ht="28.5">
      <c r="B19" s="486" t="s">
        <v>597</v>
      </c>
      <c r="C19" s="546">
        <v>20832</v>
      </c>
      <c r="D19" s="547">
        <v>6728</v>
      </c>
      <c r="E19" s="547">
        <v>6901</v>
      </c>
      <c r="F19" s="547">
        <v>8594</v>
      </c>
      <c r="G19" s="547">
        <v>31104</v>
      </c>
      <c r="H19" s="547">
        <v>42533</v>
      </c>
      <c r="I19" s="548">
        <v>211888</v>
      </c>
      <c r="J19" s="548">
        <v>627972</v>
      </c>
      <c r="K19" s="548">
        <v>1399922</v>
      </c>
      <c r="L19" s="549">
        <v>2070516</v>
      </c>
      <c r="M19" s="550">
        <v>0</v>
      </c>
      <c r="N19" s="547">
        <v>125</v>
      </c>
      <c r="O19" s="547">
        <v>285</v>
      </c>
      <c r="P19" s="548">
        <v>1190</v>
      </c>
      <c r="Q19" s="547">
        <v>3037</v>
      </c>
      <c r="R19" s="547">
        <v>2639</v>
      </c>
      <c r="S19" s="548">
        <v>4209</v>
      </c>
      <c r="T19" s="548">
        <v>6999</v>
      </c>
      <c r="U19" s="548">
        <v>7306</v>
      </c>
      <c r="V19" s="548">
        <v>28159.165000000001</v>
      </c>
    </row>
    <row r="20" spans="2:22" ht="28.5">
      <c r="B20" s="486" t="s">
        <v>598</v>
      </c>
      <c r="C20" s="546">
        <v>-17953</v>
      </c>
      <c r="D20" s="547">
        <v>-16004</v>
      </c>
      <c r="E20" s="547">
        <v>-29672</v>
      </c>
      <c r="F20" s="547">
        <v>-40721</v>
      </c>
      <c r="G20" s="547">
        <v>-44734</v>
      </c>
      <c r="H20" s="547">
        <v>-54435</v>
      </c>
      <c r="I20" s="548">
        <v>-49268</v>
      </c>
      <c r="J20" s="548">
        <v>-66163</v>
      </c>
      <c r="K20" s="548">
        <v>-129830</v>
      </c>
      <c r="L20" s="549">
        <v>-168704</v>
      </c>
      <c r="M20" s="550">
        <v>-4478</v>
      </c>
      <c r="N20" s="547">
        <v>-5346</v>
      </c>
      <c r="O20" s="547">
        <v>-8423</v>
      </c>
      <c r="P20" s="548">
        <v>-21987</v>
      </c>
      <c r="Q20" s="547">
        <v>-28238</v>
      </c>
      <c r="R20" s="547">
        <v>-59931</v>
      </c>
      <c r="S20" s="548">
        <v>-40739</v>
      </c>
      <c r="T20" s="548">
        <v>-64086</v>
      </c>
      <c r="U20" s="548">
        <v>-65556</v>
      </c>
      <c r="V20" s="548">
        <v>-120771</v>
      </c>
    </row>
    <row r="21" spans="2:22" ht="42.75">
      <c r="B21" s="486" t="s">
        <v>599</v>
      </c>
      <c r="C21" s="562">
        <v>-162326</v>
      </c>
      <c r="D21" s="563">
        <v>-53742</v>
      </c>
      <c r="E21" s="563">
        <v>-20452</v>
      </c>
      <c r="F21" s="563">
        <v>-31679</v>
      </c>
      <c r="G21" s="563">
        <v>-56579</v>
      </c>
      <c r="H21" s="563">
        <v>-147533</v>
      </c>
      <c r="I21" s="564">
        <v>-7065534</v>
      </c>
      <c r="J21" s="564">
        <v>-740479</v>
      </c>
      <c r="K21" s="564">
        <v>-1664320</v>
      </c>
      <c r="L21" s="565">
        <v>-2379296</v>
      </c>
      <c r="M21" s="566">
        <v>0</v>
      </c>
      <c r="N21" s="563">
        <v>-125</v>
      </c>
      <c r="O21" s="563">
        <v>-285</v>
      </c>
      <c r="P21" s="548">
        <v>-1191</v>
      </c>
      <c r="Q21" s="563">
        <v>-3037</v>
      </c>
      <c r="R21" s="563">
        <v>-2639</v>
      </c>
      <c r="S21" s="548">
        <v>-4209</v>
      </c>
      <c r="T21" s="548">
        <v>-6998</v>
      </c>
      <c r="U21" s="548">
        <v>-7306</v>
      </c>
      <c r="V21" s="548">
        <v>-28159</v>
      </c>
    </row>
    <row r="22" spans="2:22" ht="43.5" thickBot="1">
      <c r="B22" s="553" t="s">
        <v>600</v>
      </c>
      <c r="C22" s="524">
        <f>C17+C16</f>
        <v>5675600</v>
      </c>
      <c r="D22" s="522">
        <f t="shared" ref="D22:V22" si="3">D17+D16</f>
        <v>6229356</v>
      </c>
      <c r="E22" s="522">
        <f t="shared" si="3"/>
        <v>6923178</v>
      </c>
      <c r="F22" s="522">
        <f t="shared" si="3"/>
        <v>8097992</v>
      </c>
      <c r="G22" s="522">
        <f t="shared" si="3"/>
        <v>8861551</v>
      </c>
      <c r="H22" s="522">
        <f t="shared" si="3"/>
        <v>7440902</v>
      </c>
      <c r="I22" s="523">
        <f t="shared" si="3"/>
        <v>11244125</v>
      </c>
      <c r="J22" s="523">
        <f>J17+J16</f>
        <v>11660297</v>
      </c>
      <c r="K22" s="523">
        <f>K17+K16</f>
        <v>18404633</v>
      </c>
      <c r="L22" s="567">
        <f>L17+L16</f>
        <v>7880334</v>
      </c>
      <c r="M22" s="524">
        <f t="shared" si="3"/>
        <v>126904</v>
      </c>
      <c r="N22" s="522">
        <f t="shared" si="3"/>
        <v>187464</v>
      </c>
      <c r="O22" s="522">
        <f t="shared" si="3"/>
        <v>230239</v>
      </c>
      <c r="P22" s="522">
        <f t="shared" si="3"/>
        <v>261750</v>
      </c>
      <c r="Q22" s="522">
        <f t="shared" si="3"/>
        <v>298719</v>
      </c>
      <c r="R22" s="522">
        <f t="shared" si="3"/>
        <v>256651</v>
      </c>
      <c r="S22" s="523">
        <f t="shared" si="3"/>
        <v>435693</v>
      </c>
      <c r="T22" s="568">
        <f t="shared" si="3"/>
        <v>303312</v>
      </c>
      <c r="U22" s="568">
        <f t="shared" si="3"/>
        <v>577474</v>
      </c>
      <c r="V22" s="568">
        <f t="shared" si="3"/>
        <v>182589.42999999996</v>
      </c>
    </row>
    <row r="24" spans="2:22">
      <c r="B24" s="450" t="s">
        <v>601</v>
      </c>
    </row>
    <row r="25" spans="2:22">
      <c r="K25" s="501"/>
      <c r="L25" s="501"/>
      <c r="M25" s="501"/>
      <c r="N25" s="501"/>
      <c r="O25" s="501"/>
      <c r="P25" s="501"/>
      <c r="Q25" s="501"/>
      <c r="R25" s="501"/>
      <c r="S25" s="501"/>
      <c r="T25" s="501"/>
      <c r="U25" s="501"/>
      <c r="V25" s="501"/>
    </row>
    <row r="27" spans="2:22">
      <c r="C27" s="501"/>
      <c r="D27" s="501"/>
      <c r="E27" s="501"/>
      <c r="F27" s="501"/>
      <c r="G27" s="501"/>
      <c r="H27" s="501"/>
      <c r="I27" s="501"/>
      <c r="J27" s="501"/>
      <c r="K27" s="501"/>
      <c r="L27" s="501"/>
      <c r="M27" s="501"/>
      <c r="N27" s="501"/>
      <c r="O27" s="501"/>
      <c r="P27" s="501"/>
      <c r="Q27" s="501"/>
      <c r="R27" s="501"/>
      <c r="S27" s="501"/>
    </row>
  </sheetData>
  <mergeCells count="5">
    <mergeCell ref="U1:V1"/>
    <mergeCell ref="B3:V3"/>
    <mergeCell ref="C5:L5"/>
    <mergeCell ref="M5:V5"/>
    <mergeCell ref="B5:B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heetViews>
  <sheetFormatPr defaultColWidth="9.140625" defaultRowHeight="14.25"/>
  <cols>
    <col min="1" max="1" width="9.140625" style="450"/>
    <col min="2" max="2" width="45.42578125" style="450" customWidth="1"/>
    <col min="3" max="10" width="14.28515625" style="450" customWidth="1"/>
    <col min="11" max="12" width="15.7109375" style="450" bestFit="1" customWidth="1"/>
    <col min="13" max="22" width="14.28515625" style="450" customWidth="1"/>
    <col min="23" max="16384" width="9.140625" style="450"/>
  </cols>
  <sheetData>
    <row r="1" spans="1:22">
      <c r="F1" s="501"/>
      <c r="U1" s="1482" t="s">
        <v>623</v>
      </c>
      <c r="V1" s="1482"/>
    </row>
    <row r="2" spans="1:22">
      <c r="C2" s="501"/>
      <c r="D2" s="501"/>
      <c r="E2" s="501"/>
      <c r="F2" s="501"/>
      <c r="G2" s="501"/>
      <c r="H2" s="501"/>
      <c r="I2" s="501"/>
      <c r="J2" s="501"/>
      <c r="K2" s="501"/>
      <c r="L2" s="501"/>
      <c r="M2" s="501"/>
      <c r="N2" s="501"/>
      <c r="O2" s="501"/>
      <c r="P2" s="501"/>
      <c r="Q2" s="501"/>
      <c r="R2" s="501"/>
      <c r="S2" s="501"/>
    </row>
    <row r="3" spans="1:22" ht="14.25" customHeight="1">
      <c r="B3" s="1479" t="s">
        <v>603</v>
      </c>
      <c r="C3" s="1479"/>
      <c r="D3" s="1479"/>
      <c r="E3" s="1479"/>
      <c r="F3" s="1479"/>
      <c r="G3" s="1479"/>
      <c r="H3" s="1479"/>
      <c r="I3" s="1479"/>
      <c r="J3" s="1479"/>
      <c r="K3" s="1479"/>
      <c r="L3" s="1479"/>
      <c r="M3" s="1479"/>
      <c r="N3" s="1479"/>
      <c r="O3" s="1479"/>
      <c r="P3" s="1479"/>
      <c r="Q3" s="1479"/>
      <c r="R3" s="1479"/>
      <c r="S3" s="1479"/>
      <c r="T3" s="1479"/>
      <c r="U3" s="1479"/>
      <c r="V3" s="1479"/>
    </row>
    <row r="4" spans="1:22" ht="15" thickBot="1"/>
    <row r="5" spans="1:22" ht="15" thickBot="1">
      <c r="B5" s="1472" t="s">
        <v>562</v>
      </c>
      <c r="C5" s="1477" t="s">
        <v>533</v>
      </c>
      <c r="D5" s="1478"/>
      <c r="E5" s="1478"/>
      <c r="F5" s="1478"/>
      <c r="G5" s="1478"/>
      <c r="H5" s="1478"/>
      <c r="I5" s="1478"/>
      <c r="J5" s="1478"/>
      <c r="K5" s="1478"/>
      <c r="L5" s="1480"/>
      <c r="M5" s="1477" t="s">
        <v>550</v>
      </c>
      <c r="N5" s="1478"/>
      <c r="O5" s="1478"/>
      <c r="P5" s="1478"/>
      <c r="Q5" s="1478"/>
      <c r="R5" s="1478"/>
      <c r="S5" s="1478"/>
      <c r="T5" s="1478"/>
      <c r="U5" s="1478"/>
      <c r="V5" s="1480"/>
    </row>
    <row r="6" spans="1:22" ht="15" thickBot="1">
      <c r="B6" s="1474"/>
      <c r="C6" s="502" t="s">
        <v>534</v>
      </c>
      <c r="D6" s="503" t="s">
        <v>535</v>
      </c>
      <c r="E6" s="503" t="s">
        <v>536</v>
      </c>
      <c r="F6" s="503" t="s">
        <v>243</v>
      </c>
      <c r="G6" s="503" t="s">
        <v>244</v>
      </c>
      <c r="H6" s="503" t="s">
        <v>245</v>
      </c>
      <c r="I6" s="504" t="s">
        <v>246</v>
      </c>
      <c r="J6" s="569" t="s">
        <v>175</v>
      </c>
      <c r="K6" s="569" t="s">
        <v>176</v>
      </c>
      <c r="L6" s="505" t="s">
        <v>734</v>
      </c>
      <c r="M6" s="570" t="s">
        <v>534</v>
      </c>
      <c r="N6" s="503" t="s">
        <v>535</v>
      </c>
      <c r="O6" s="503" t="s">
        <v>536</v>
      </c>
      <c r="P6" s="503" t="s">
        <v>243</v>
      </c>
      <c r="Q6" s="503" t="s">
        <v>244</v>
      </c>
      <c r="R6" s="503" t="s">
        <v>245</v>
      </c>
      <c r="S6" s="504" t="s">
        <v>246</v>
      </c>
      <c r="T6" s="569" t="s">
        <v>175</v>
      </c>
      <c r="U6" s="569">
        <v>2021</v>
      </c>
      <c r="V6" s="505" t="s">
        <v>734</v>
      </c>
    </row>
    <row r="7" spans="1:22">
      <c r="B7" s="571" t="s">
        <v>604</v>
      </c>
      <c r="C7" s="572">
        <v>964157</v>
      </c>
      <c r="D7" s="542">
        <v>1127867</v>
      </c>
      <c r="E7" s="542">
        <v>1291438</v>
      </c>
      <c r="F7" s="542">
        <v>1372249</v>
      </c>
      <c r="G7" s="542">
        <v>1776833</v>
      </c>
      <c r="H7" s="542">
        <v>2008643</v>
      </c>
      <c r="I7" s="573">
        <v>2301853</v>
      </c>
      <c r="J7" s="543">
        <v>2391298</v>
      </c>
      <c r="K7" s="543">
        <v>3060114</v>
      </c>
      <c r="L7" s="544">
        <v>2508999</v>
      </c>
      <c r="M7" s="545">
        <v>37278</v>
      </c>
      <c r="N7" s="542">
        <v>58801</v>
      </c>
      <c r="O7" s="542">
        <v>71449</v>
      </c>
      <c r="P7" s="542">
        <v>84432</v>
      </c>
      <c r="Q7" s="542">
        <v>110632</v>
      </c>
      <c r="R7" s="542">
        <v>126685</v>
      </c>
      <c r="S7" s="573">
        <v>171470</v>
      </c>
      <c r="T7" s="543">
        <v>186262</v>
      </c>
      <c r="U7" s="543">
        <v>235879</v>
      </c>
      <c r="V7" s="544">
        <v>192363.30300000001</v>
      </c>
    </row>
    <row r="8" spans="1:22">
      <c r="B8" s="574" t="s">
        <v>605</v>
      </c>
      <c r="C8" s="575">
        <v>1298384</v>
      </c>
      <c r="D8" s="576">
        <v>1606001</v>
      </c>
      <c r="E8" s="576">
        <v>2168354</v>
      </c>
      <c r="F8" s="576">
        <v>2630082</v>
      </c>
      <c r="G8" s="576">
        <v>3109972</v>
      </c>
      <c r="H8" s="576">
        <v>3582418</v>
      </c>
      <c r="I8" s="575">
        <v>4326802</v>
      </c>
      <c r="J8" s="577">
        <f>J9+J10+J11</f>
        <v>4142802.4950000001</v>
      </c>
      <c r="K8" s="577">
        <f>K9+K10+K11</f>
        <v>4372194.1639810419</v>
      </c>
      <c r="L8" s="578">
        <f>L9+L10+L11</f>
        <v>4063484.9144299999</v>
      </c>
      <c r="M8" s="579">
        <v>14168</v>
      </c>
      <c r="N8" s="576">
        <v>24472</v>
      </c>
      <c r="O8" s="576">
        <v>39028</v>
      </c>
      <c r="P8" s="576">
        <v>59371</v>
      </c>
      <c r="Q8" s="576">
        <v>78960</v>
      </c>
      <c r="R8" s="576">
        <v>96355</v>
      </c>
      <c r="S8" s="575">
        <v>124176</v>
      </c>
      <c r="T8" s="577">
        <f>T9+T10+T11</f>
        <v>130497.27</v>
      </c>
      <c r="U8" s="577">
        <f>U9+U10+U11</f>
        <v>143447.83461000002</v>
      </c>
      <c r="V8" s="578">
        <f>V9+V10+V11</f>
        <v>144146.13496478699</v>
      </c>
    </row>
    <row r="9" spans="1:22">
      <c r="A9" s="307"/>
      <c r="B9" s="580" t="s">
        <v>606</v>
      </c>
      <c r="C9" s="581">
        <v>584917.17000000016</v>
      </c>
      <c r="D9" s="582">
        <v>684539.09300000011</v>
      </c>
      <c r="E9" s="582">
        <v>837228.64500000002</v>
      </c>
      <c r="F9" s="582">
        <v>985737.46100000013</v>
      </c>
      <c r="G9" s="582">
        <v>1236249.9919999999</v>
      </c>
      <c r="H9" s="582">
        <v>1347008.068</v>
      </c>
      <c r="I9" s="581">
        <v>1668643.4290000002</v>
      </c>
      <c r="J9" s="583">
        <v>1610176.577</v>
      </c>
      <c r="K9" s="583">
        <v>1668206.55410453</v>
      </c>
      <c r="L9" s="584">
        <v>1404152.2790900001</v>
      </c>
      <c r="M9" s="585">
        <v>5360.0460000000003</v>
      </c>
      <c r="N9" s="582">
        <v>9856.5169999999998</v>
      </c>
      <c r="O9" s="582">
        <v>15464.720999999998</v>
      </c>
      <c r="P9" s="582">
        <v>22734.575999999997</v>
      </c>
      <c r="Q9" s="582">
        <v>33318.145000000004</v>
      </c>
      <c r="R9" s="582">
        <v>38025.203000000001</v>
      </c>
      <c r="S9" s="581">
        <v>49536.941000000006</v>
      </c>
      <c r="T9" s="583">
        <v>48768.144</v>
      </c>
      <c r="U9" s="583">
        <v>46602.057610000003</v>
      </c>
      <c r="V9" s="584">
        <v>57216.34206933</v>
      </c>
    </row>
    <row r="10" spans="1:22">
      <c r="A10" s="307"/>
      <c r="B10" s="580" t="s">
        <v>607</v>
      </c>
      <c r="C10" s="581">
        <v>610796.22000000009</v>
      </c>
      <c r="D10" s="582">
        <v>806306.84</v>
      </c>
      <c r="E10" s="582">
        <v>1202643.4110000001</v>
      </c>
      <c r="F10" s="582">
        <v>1455927.9380000001</v>
      </c>
      <c r="G10" s="582">
        <v>1709517.416</v>
      </c>
      <c r="H10" s="582">
        <v>1936238.409</v>
      </c>
      <c r="I10" s="581">
        <v>2342006.6730000004</v>
      </c>
      <c r="J10" s="583">
        <v>2163550.83</v>
      </c>
      <c r="K10" s="583">
        <v>2210873.1336729801</v>
      </c>
      <c r="L10" s="584">
        <v>2221156.7663600002</v>
      </c>
      <c r="M10" s="585">
        <v>7502.601999999999</v>
      </c>
      <c r="N10" s="582">
        <v>12782.386000000002</v>
      </c>
      <c r="O10" s="582">
        <v>20764.040999999997</v>
      </c>
      <c r="P10" s="586">
        <v>31742.239999999994</v>
      </c>
      <c r="Q10" s="582">
        <v>41016.796999999991</v>
      </c>
      <c r="R10" s="582">
        <v>50758.252999999997</v>
      </c>
      <c r="S10" s="581">
        <v>64749.644999999997</v>
      </c>
      <c r="T10" s="583">
        <v>69251.014999999999</v>
      </c>
      <c r="U10" s="583">
        <v>74184.615170000005</v>
      </c>
      <c r="V10" s="584">
        <v>78776.694835905</v>
      </c>
    </row>
    <row r="11" spans="1:22">
      <c r="A11" s="307"/>
      <c r="B11" s="580" t="s">
        <v>608</v>
      </c>
      <c r="C11" s="581">
        <v>102670.74400000001</v>
      </c>
      <c r="D11" s="582">
        <v>115155.129</v>
      </c>
      <c r="E11" s="582">
        <v>128482.389</v>
      </c>
      <c r="F11" s="582">
        <v>188416.96600000001</v>
      </c>
      <c r="G11" s="582">
        <v>164204.88199999998</v>
      </c>
      <c r="H11" s="582">
        <v>299171.52300000004</v>
      </c>
      <c r="I11" s="581">
        <v>316152.00300000003</v>
      </c>
      <c r="J11" s="583">
        <v>369075.08799999999</v>
      </c>
      <c r="K11" s="583">
        <v>493114.47620353202</v>
      </c>
      <c r="L11" s="584">
        <v>438175.86898000003</v>
      </c>
      <c r="M11" s="585">
        <v>1305.7660000000001</v>
      </c>
      <c r="N11" s="582">
        <v>1832.7940000000001</v>
      </c>
      <c r="O11" s="582">
        <v>2799.29</v>
      </c>
      <c r="P11" s="582">
        <v>4894.1790000000001</v>
      </c>
      <c r="Q11" s="582">
        <v>4624.6900000000005</v>
      </c>
      <c r="R11" s="582">
        <v>7571.9070000000002</v>
      </c>
      <c r="S11" s="581">
        <v>9889.8019999999997</v>
      </c>
      <c r="T11" s="583">
        <v>12478.111000000001</v>
      </c>
      <c r="U11" s="583">
        <v>22661.161830000001</v>
      </c>
      <c r="V11" s="584">
        <v>8153.0980595520004</v>
      </c>
    </row>
    <row r="12" spans="1:22">
      <c r="A12" s="307"/>
      <c r="B12" s="587" t="s">
        <v>609</v>
      </c>
      <c r="C12" s="588">
        <v>8887287</v>
      </c>
      <c r="D12" s="547">
        <v>10618201</v>
      </c>
      <c r="E12" s="547">
        <v>13214466</v>
      </c>
      <c r="F12" s="547">
        <v>16331408</v>
      </c>
      <c r="G12" s="547">
        <v>19262872</v>
      </c>
      <c r="H12" s="547">
        <v>16108755</v>
      </c>
      <c r="I12" s="589">
        <v>15367644</v>
      </c>
      <c r="J12" s="548">
        <v>15402510</v>
      </c>
      <c r="K12" s="548">
        <v>15386503</v>
      </c>
      <c r="L12" s="549">
        <v>15358596</v>
      </c>
      <c r="M12" s="550">
        <v>65699</v>
      </c>
      <c r="N12" s="547">
        <v>123550</v>
      </c>
      <c r="O12" s="547">
        <v>204995</v>
      </c>
      <c r="P12" s="547">
        <v>279794</v>
      </c>
      <c r="Q12" s="547">
        <v>373236</v>
      </c>
      <c r="R12" s="547">
        <v>328729</v>
      </c>
      <c r="S12" s="589">
        <v>300540</v>
      </c>
      <c r="T12" s="548">
        <v>299936</v>
      </c>
      <c r="U12" s="548">
        <v>298130</v>
      </c>
      <c r="V12" s="549">
        <v>308095.65600000002</v>
      </c>
    </row>
    <row r="13" spans="1:22" ht="28.5">
      <c r="A13" s="307"/>
      <c r="B13" s="590" t="s">
        <v>610</v>
      </c>
      <c r="C13" s="588">
        <v>0</v>
      </c>
      <c r="D13" s="547">
        <v>0</v>
      </c>
      <c r="E13" s="547">
        <v>0</v>
      </c>
      <c r="F13" s="547">
        <v>0</v>
      </c>
      <c r="G13" s="547">
        <v>0</v>
      </c>
      <c r="H13" s="547">
        <v>0</v>
      </c>
      <c r="I13" s="589">
        <v>6479</v>
      </c>
      <c r="J13" s="548">
        <v>22670</v>
      </c>
      <c r="K13" s="548">
        <v>22553</v>
      </c>
      <c r="L13" s="549">
        <v>26226</v>
      </c>
      <c r="M13" s="550">
        <v>0</v>
      </c>
      <c r="N13" s="547">
        <v>0</v>
      </c>
      <c r="O13" s="547">
        <v>0</v>
      </c>
      <c r="P13" s="547">
        <v>0</v>
      </c>
      <c r="Q13" s="547">
        <v>0</v>
      </c>
      <c r="R13" s="547">
        <v>0</v>
      </c>
      <c r="S13" s="589">
        <v>16197</v>
      </c>
      <c r="T13" s="548">
        <v>17488</v>
      </c>
      <c r="U13" s="548">
        <v>17398</v>
      </c>
      <c r="V13" s="549">
        <v>20789</v>
      </c>
    </row>
    <row r="14" spans="1:22">
      <c r="A14" s="307"/>
      <c r="B14" s="591" t="s">
        <v>611</v>
      </c>
      <c r="C14" s="588">
        <v>0</v>
      </c>
      <c r="D14" s="547">
        <v>0</v>
      </c>
      <c r="E14" s="547">
        <v>0</v>
      </c>
      <c r="F14" s="547">
        <v>0</v>
      </c>
      <c r="G14" s="547">
        <v>0</v>
      </c>
      <c r="H14" s="547">
        <v>161400</v>
      </c>
      <c r="I14" s="589">
        <v>14616</v>
      </c>
      <c r="J14" s="548">
        <v>19704</v>
      </c>
      <c r="K14" s="548">
        <v>282226</v>
      </c>
      <c r="L14" s="549">
        <v>119749</v>
      </c>
      <c r="M14" s="550">
        <v>0</v>
      </c>
      <c r="N14" s="547">
        <v>0</v>
      </c>
      <c r="O14" s="547">
        <v>0</v>
      </c>
      <c r="P14" s="547">
        <v>0</v>
      </c>
      <c r="Q14" s="547">
        <v>0</v>
      </c>
      <c r="R14" s="547">
        <v>12014</v>
      </c>
      <c r="S14" s="589">
        <v>11</v>
      </c>
      <c r="T14" s="548">
        <v>132</v>
      </c>
      <c r="U14" s="548">
        <v>222</v>
      </c>
      <c r="V14" s="549">
        <v>463</v>
      </c>
    </row>
    <row r="15" spans="1:22">
      <c r="A15" s="307"/>
      <c r="B15" s="592" t="s">
        <v>612</v>
      </c>
      <c r="C15" s="575">
        <v>4640082</v>
      </c>
      <c r="D15" s="576">
        <v>7107426.7649999997</v>
      </c>
      <c r="E15" s="576">
        <v>8868360.4330000002</v>
      </c>
      <c r="F15" s="576">
        <v>10713742.363</v>
      </c>
      <c r="G15" s="576">
        <v>12454989</v>
      </c>
      <c r="H15" s="576">
        <v>13422419</v>
      </c>
      <c r="I15" s="575">
        <v>15963889</v>
      </c>
      <c r="J15" s="577">
        <f>J16+J17+J18</f>
        <v>19664508.249501798</v>
      </c>
      <c r="K15" s="577">
        <f>K16+K17+K18</f>
        <v>27054480.50515607</v>
      </c>
      <c r="L15" s="577">
        <f>L16+L17+L18</f>
        <v>27481660.03811362</v>
      </c>
      <c r="M15" s="579">
        <v>56774</v>
      </c>
      <c r="N15" s="576">
        <v>110686</v>
      </c>
      <c r="O15" s="576">
        <v>166458</v>
      </c>
      <c r="P15" s="576">
        <v>218383</v>
      </c>
      <c r="Q15" s="576">
        <v>277237</v>
      </c>
      <c r="R15" s="576">
        <v>321192</v>
      </c>
      <c r="S15" s="575">
        <v>411298</v>
      </c>
      <c r="T15" s="577">
        <f>T16+T17+T18</f>
        <v>502888.62704010797</v>
      </c>
      <c r="U15" s="577">
        <f>U16+U17+U18</f>
        <v>696076.34513000003</v>
      </c>
      <c r="V15" s="1246">
        <f>V16+V17+V18</f>
        <v>693566.63399999996</v>
      </c>
    </row>
    <row r="16" spans="1:22">
      <c r="A16" s="307"/>
      <c r="B16" s="580" t="s">
        <v>606</v>
      </c>
      <c r="C16" s="581">
        <v>1773841.561</v>
      </c>
      <c r="D16" s="582">
        <v>2274381.7919999999</v>
      </c>
      <c r="E16" s="582">
        <v>2353524.9840000002</v>
      </c>
      <c r="F16" s="582">
        <v>1915618.1460000002</v>
      </c>
      <c r="G16" s="582">
        <v>1888778.7050000001</v>
      </c>
      <c r="H16" s="582">
        <v>1877087.385</v>
      </c>
      <c r="I16" s="581">
        <v>1810390.6670000001</v>
      </c>
      <c r="J16" s="583">
        <v>2198842.2990267999</v>
      </c>
      <c r="K16" s="583">
        <v>4523112.8360158699</v>
      </c>
      <c r="L16" s="584">
        <v>1704174.8966988302</v>
      </c>
      <c r="M16" s="585">
        <v>19984.866000000002</v>
      </c>
      <c r="N16" s="582">
        <v>31542.637999999999</v>
      </c>
      <c r="O16" s="582">
        <v>40851.645000000004</v>
      </c>
      <c r="P16" s="582">
        <v>36628.811000000002</v>
      </c>
      <c r="Q16" s="582">
        <v>36964.79</v>
      </c>
      <c r="R16" s="582">
        <v>37372.504000000001</v>
      </c>
      <c r="S16" s="581">
        <v>45358.055</v>
      </c>
      <c r="T16" s="583">
        <v>48383.827969999998</v>
      </c>
      <c r="U16" s="583">
        <v>52548.846239999999</v>
      </c>
      <c r="V16" s="584">
        <v>38259.001309558</v>
      </c>
    </row>
    <row r="17" spans="1:25">
      <c r="A17" s="307"/>
      <c r="B17" s="580" t="s">
        <v>607</v>
      </c>
      <c r="C17" s="581">
        <v>2866240.702</v>
      </c>
      <c r="D17" s="582">
        <v>4833045.9730000002</v>
      </c>
      <c r="E17" s="582">
        <v>6514835.4479999999</v>
      </c>
      <c r="F17" s="582">
        <v>8798124.217000002</v>
      </c>
      <c r="G17" s="582">
        <v>10566210.35</v>
      </c>
      <c r="H17" s="582">
        <v>11545331.77</v>
      </c>
      <c r="I17" s="581">
        <v>14153498.123000003</v>
      </c>
      <c r="J17" s="583">
        <v>17465665.950475</v>
      </c>
      <c r="K17" s="583">
        <v>22531367.669140201</v>
      </c>
      <c r="L17" s="584">
        <v>25777485.141414791</v>
      </c>
      <c r="M17" s="585">
        <v>36788.707999999999</v>
      </c>
      <c r="N17" s="582">
        <v>79143.31</v>
      </c>
      <c r="O17" s="582">
        <v>125606.69500000001</v>
      </c>
      <c r="P17" s="582">
        <v>181754.68500000003</v>
      </c>
      <c r="Q17" s="582">
        <v>240272.38</v>
      </c>
      <c r="R17" s="582">
        <v>283819.49599999998</v>
      </c>
      <c r="S17" s="581">
        <v>365939.71500000003</v>
      </c>
      <c r="T17" s="583">
        <v>454504.79907010798</v>
      </c>
      <c r="U17" s="583">
        <v>643527.49889000005</v>
      </c>
      <c r="V17" s="584">
        <v>655307.63269044191</v>
      </c>
      <c r="Y17" s="501"/>
    </row>
    <row r="18" spans="1:25">
      <c r="A18" s="307"/>
      <c r="B18" s="580" t="s">
        <v>613</v>
      </c>
      <c r="C18" s="581">
        <v>0</v>
      </c>
      <c r="D18" s="582">
        <v>0</v>
      </c>
      <c r="E18" s="582">
        <v>0</v>
      </c>
      <c r="F18" s="582">
        <v>0</v>
      </c>
      <c r="G18" s="582">
        <v>0</v>
      </c>
      <c r="H18" s="582">
        <v>0</v>
      </c>
      <c r="I18" s="581">
        <v>0</v>
      </c>
      <c r="J18" s="583">
        <v>0</v>
      </c>
      <c r="K18" s="583">
        <v>0</v>
      </c>
      <c r="L18" s="584">
        <v>0</v>
      </c>
      <c r="M18" s="585">
        <v>0</v>
      </c>
      <c r="N18" s="582">
        <v>0</v>
      </c>
      <c r="O18" s="582">
        <v>0</v>
      </c>
      <c r="P18" s="582">
        <v>0</v>
      </c>
      <c r="Q18" s="582">
        <v>0</v>
      </c>
      <c r="R18" s="582">
        <v>0</v>
      </c>
      <c r="S18" s="581">
        <v>0</v>
      </c>
      <c r="T18" s="583">
        <v>0</v>
      </c>
      <c r="U18" s="583">
        <v>0</v>
      </c>
      <c r="V18" s="584">
        <v>0</v>
      </c>
    </row>
    <row r="19" spans="1:25" ht="43.5" thickBot="1">
      <c r="A19" s="307"/>
      <c r="B19" s="593" t="s">
        <v>614</v>
      </c>
      <c r="C19" s="594">
        <f t="shared" ref="C19:U19" si="0">C7+C8+C12+C13+C14+C15</f>
        <v>15789910</v>
      </c>
      <c r="D19" s="595">
        <f t="shared" si="0"/>
        <v>20459495.765000001</v>
      </c>
      <c r="E19" s="595">
        <f t="shared" si="0"/>
        <v>25542618.432999998</v>
      </c>
      <c r="F19" s="595">
        <f t="shared" si="0"/>
        <v>31047481.362999998</v>
      </c>
      <c r="G19" s="595">
        <f t="shared" si="0"/>
        <v>36604666</v>
      </c>
      <c r="H19" s="595">
        <f t="shared" si="0"/>
        <v>35283635</v>
      </c>
      <c r="I19" s="594">
        <f t="shared" si="0"/>
        <v>37981283</v>
      </c>
      <c r="J19" s="596">
        <f>J7+J8+J12+J13+J14+J15</f>
        <v>41643492.744501799</v>
      </c>
      <c r="K19" s="596">
        <f t="shared" si="0"/>
        <v>50178070.669137113</v>
      </c>
      <c r="L19" s="596">
        <f>L7+L8+L12+L13+L14+L15</f>
        <v>49558714.952543616</v>
      </c>
      <c r="M19" s="598">
        <f t="shared" si="0"/>
        <v>173919</v>
      </c>
      <c r="N19" s="595">
        <f t="shared" si="0"/>
        <v>317509</v>
      </c>
      <c r="O19" s="595">
        <f t="shared" si="0"/>
        <v>481930</v>
      </c>
      <c r="P19" s="595">
        <f t="shared" si="0"/>
        <v>641980</v>
      </c>
      <c r="Q19" s="595">
        <f t="shared" si="0"/>
        <v>840065</v>
      </c>
      <c r="R19" s="595">
        <f t="shared" si="0"/>
        <v>884975</v>
      </c>
      <c r="S19" s="594">
        <f t="shared" si="0"/>
        <v>1023692</v>
      </c>
      <c r="T19" s="596">
        <f t="shared" si="0"/>
        <v>1137203.897040108</v>
      </c>
      <c r="U19" s="596">
        <f t="shared" si="0"/>
        <v>1391153.1797400001</v>
      </c>
      <c r="V19" s="1247">
        <f>V7+V8+V12+V13+V14+V15</f>
        <v>1359423.7279647868</v>
      </c>
    </row>
    <row r="20" spans="1:25">
      <c r="A20" s="307"/>
      <c r="B20" s="571" t="s">
        <v>615</v>
      </c>
      <c r="C20" s="573">
        <v>0</v>
      </c>
      <c r="D20" s="542">
        <v>0</v>
      </c>
      <c r="E20" s="542">
        <v>293052</v>
      </c>
      <c r="F20" s="542">
        <v>318917</v>
      </c>
      <c r="G20" s="542">
        <v>0</v>
      </c>
      <c r="H20" s="542">
        <v>0</v>
      </c>
      <c r="I20" s="573">
        <v>0</v>
      </c>
      <c r="J20" s="543">
        <v>26641</v>
      </c>
      <c r="K20" s="543">
        <v>0</v>
      </c>
      <c r="L20" s="544">
        <v>49861</v>
      </c>
      <c r="M20" s="545">
        <v>0</v>
      </c>
      <c r="N20" s="542">
        <v>0</v>
      </c>
      <c r="O20" s="542">
        <v>0</v>
      </c>
      <c r="P20" s="542">
        <v>0</v>
      </c>
      <c r="Q20" s="542">
        <v>0</v>
      </c>
      <c r="R20" s="542">
        <v>0</v>
      </c>
      <c r="S20" s="573">
        <v>0</v>
      </c>
      <c r="T20" s="543">
        <v>0</v>
      </c>
      <c r="U20" s="543">
        <v>0</v>
      </c>
      <c r="V20" s="544">
        <v>0</v>
      </c>
    </row>
    <row r="21" spans="1:25">
      <c r="A21" s="307"/>
      <c r="B21" s="591" t="s">
        <v>609</v>
      </c>
      <c r="C21" s="589">
        <v>7071724</v>
      </c>
      <c r="D21" s="547">
        <v>7977655</v>
      </c>
      <c r="E21" s="547">
        <v>8644693</v>
      </c>
      <c r="F21" s="547">
        <v>8672195</v>
      </c>
      <c r="G21" s="547">
        <v>9644132</v>
      </c>
      <c r="H21" s="547">
        <v>7562066</v>
      </c>
      <c r="I21" s="589">
        <v>7999424</v>
      </c>
      <c r="J21" s="548">
        <v>9225979</v>
      </c>
      <c r="K21" s="548">
        <v>12534481</v>
      </c>
      <c r="L21" s="549">
        <v>17387706</v>
      </c>
      <c r="M21" s="550">
        <v>67391</v>
      </c>
      <c r="N21" s="547">
        <v>99879</v>
      </c>
      <c r="O21" s="547">
        <v>144944</v>
      </c>
      <c r="P21" s="547">
        <v>167919</v>
      </c>
      <c r="Q21" s="547">
        <v>200969</v>
      </c>
      <c r="R21" s="547">
        <v>263290</v>
      </c>
      <c r="S21" s="589">
        <v>386200</v>
      </c>
      <c r="T21" s="548">
        <v>466803</v>
      </c>
      <c r="U21" s="548">
        <v>688033</v>
      </c>
      <c r="V21" s="549">
        <v>833109</v>
      </c>
    </row>
    <row r="22" spans="1:25">
      <c r="A22" s="307"/>
      <c r="B22" s="574" t="s">
        <v>616</v>
      </c>
      <c r="C22" s="575">
        <v>0</v>
      </c>
      <c r="D22" s="576">
        <v>0</v>
      </c>
      <c r="E22" s="576">
        <v>83029</v>
      </c>
      <c r="F22" s="576">
        <v>224454</v>
      </c>
      <c r="G22" s="576">
        <v>352048</v>
      </c>
      <c r="H22" s="576">
        <v>0</v>
      </c>
      <c r="I22" s="575">
        <v>0</v>
      </c>
      <c r="J22" s="577">
        <f>J23+J24+J25</f>
        <v>0</v>
      </c>
      <c r="K22" s="577">
        <f>K23+K24+K25</f>
        <v>0</v>
      </c>
      <c r="L22" s="577">
        <f>L23+L24+L25</f>
        <v>934308.84602594399</v>
      </c>
      <c r="M22" s="579">
        <v>0</v>
      </c>
      <c r="N22" s="576">
        <v>0</v>
      </c>
      <c r="O22" s="576">
        <v>0</v>
      </c>
      <c r="P22" s="576">
        <v>6364</v>
      </c>
      <c r="Q22" s="576">
        <v>8194</v>
      </c>
      <c r="R22" s="576">
        <v>0</v>
      </c>
      <c r="S22" s="575">
        <v>0</v>
      </c>
      <c r="T22" s="577">
        <f>T23+T24+T25</f>
        <v>0</v>
      </c>
      <c r="U22" s="577">
        <f>U23+U24+U25</f>
        <v>0</v>
      </c>
      <c r="V22" s="578">
        <f>V23+V24+V25</f>
        <v>28130</v>
      </c>
    </row>
    <row r="23" spans="1:25">
      <c r="A23" s="307"/>
      <c r="B23" s="580" t="s">
        <v>606</v>
      </c>
      <c r="C23" s="581">
        <v>0</v>
      </c>
      <c r="D23" s="582">
        <v>0</v>
      </c>
      <c r="E23" s="582">
        <v>0</v>
      </c>
      <c r="F23" s="582">
        <v>61062.74</v>
      </c>
      <c r="G23" s="582">
        <v>0</v>
      </c>
      <c r="H23" s="582">
        <v>0</v>
      </c>
      <c r="I23" s="581">
        <v>0</v>
      </c>
      <c r="J23" s="583">
        <v>0</v>
      </c>
      <c r="K23" s="583">
        <v>0</v>
      </c>
      <c r="L23" s="584">
        <v>159803.696200751</v>
      </c>
      <c r="M23" s="585">
        <v>0</v>
      </c>
      <c r="N23" s="582">
        <v>0</v>
      </c>
      <c r="O23" s="582">
        <v>0</v>
      </c>
      <c r="P23" s="582">
        <v>2442.5100000000002</v>
      </c>
      <c r="Q23" s="582">
        <v>0</v>
      </c>
      <c r="R23" s="582">
        <v>0</v>
      </c>
      <c r="S23" s="581">
        <v>0</v>
      </c>
      <c r="T23" s="583">
        <v>0</v>
      </c>
      <c r="U23" s="583">
        <v>0</v>
      </c>
      <c r="V23" s="584">
        <v>0</v>
      </c>
    </row>
    <row r="24" spans="1:25">
      <c r="A24" s="307"/>
      <c r="B24" s="580" t="s">
        <v>607</v>
      </c>
      <c r="C24" s="581">
        <v>0</v>
      </c>
      <c r="D24" s="582">
        <v>0</v>
      </c>
      <c r="E24" s="582">
        <v>83028.921000000002</v>
      </c>
      <c r="F24" s="582">
        <v>163391.038</v>
      </c>
      <c r="G24" s="582">
        <v>352047.788</v>
      </c>
      <c r="H24" s="582">
        <v>0</v>
      </c>
      <c r="I24" s="581">
        <v>0</v>
      </c>
      <c r="J24" s="583">
        <v>0</v>
      </c>
      <c r="K24" s="583">
        <v>0</v>
      </c>
      <c r="L24" s="584">
        <v>774505.14982519299</v>
      </c>
      <c r="M24" s="585">
        <v>0</v>
      </c>
      <c r="N24" s="582">
        <v>0</v>
      </c>
      <c r="O24" s="582">
        <v>0</v>
      </c>
      <c r="P24" s="582">
        <v>3921.3850000000002</v>
      </c>
      <c r="Q24" s="582">
        <v>8193.732</v>
      </c>
      <c r="R24" s="582">
        <v>0</v>
      </c>
      <c r="S24" s="581">
        <v>0</v>
      </c>
      <c r="T24" s="583">
        <v>0</v>
      </c>
      <c r="U24" s="583">
        <v>0</v>
      </c>
      <c r="V24" s="584">
        <v>28130</v>
      </c>
    </row>
    <row r="25" spans="1:25">
      <c r="A25" s="307"/>
      <c r="B25" s="580" t="s">
        <v>613</v>
      </c>
      <c r="C25" s="581">
        <v>0</v>
      </c>
      <c r="D25" s="582">
        <v>0</v>
      </c>
      <c r="E25" s="582">
        <v>0</v>
      </c>
      <c r="F25" s="582">
        <v>0</v>
      </c>
      <c r="G25" s="582">
        <v>0</v>
      </c>
      <c r="H25" s="582">
        <v>0</v>
      </c>
      <c r="I25" s="581">
        <v>0</v>
      </c>
      <c r="J25" s="583">
        <v>0</v>
      </c>
      <c r="K25" s="583">
        <v>0</v>
      </c>
      <c r="L25" s="584">
        <v>0</v>
      </c>
      <c r="M25" s="585">
        <v>0</v>
      </c>
      <c r="N25" s="582">
        <v>0</v>
      </c>
      <c r="O25" s="582">
        <v>0</v>
      </c>
      <c r="P25" s="582">
        <v>0</v>
      </c>
      <c r="Q25" s="582">
        <v>0</v>
      </c>
      <c r="R25" s="582">
        <v>0</v>
      </c>
      <c r="S25" s="581">
        <v>0</v>
      </c>
      <c r="T25" s="583">
        <v>0</v>
      </c>
      <c r="U25" s="583">
        <v>0</v>
      </c>
      <c r="V25" s="584">
        <v>0</v>
      </c>
    </row>
    <row r="26" spans="1:25" ht="57.75" thickBot="1">
      <c r="A26" s="307"/>
      <c r="B26" s="593" t="s">
        <v>617</v>
      </c>
      <c r="C26" s="594">
        <f t="shared" ref="C26:V26" si="1">C20+C21+C22</f>
        <v>7071724</v>
      </c>
      <c r="D26" s="595">
        <f t="shared" si="1"/>
        <v>7977655</v>
      </c>
      <c r="E26" s="595">
        <f t="shared" si="1"/>
        <v>9020774</v>
      </c>
      <c r="F26" s="595">
        <f t="shared" si="1"/>
        <v>9215566</v>
      </c>
      <c r="G26" s="595">
        <f t="shared" si="1"/>
        <v>9996180</v>
      </c>
      <c r="H26" s="595">
        <f t="shared" si="1"/>
        <v>7562066</v>
      </c>
      <c r="I26" s="594">
        <f t="shared" si="1"/>
        <v>7999424</v>
      </c>
      <c r="J26" s="596">
        <f t="shared" si="1"/>
        <v>9252620</v>
      </c>
      <c r="K26" s="596">
        <f t="shared" si="1"/>
        <v>12534481</v>
      </c>
      <c r="L26" s="596">
        <f t="shared" si="1"/>
        <v>18371875.846025944</v>
      </c>
      <c r="M26" s="598">
        <f t="shared" si="1"/>
        <v>67391</v>
      </c>
      <c r="N26" s="595">
        <f t="shared" si="1"/>
        <v>99879</v>
      </c>
      <c r="O26" s="595">
        <f t="shared" si="1"/>
        <v>144944</v>
      </c>
      <c r="P26" s="595">
        <f t="shared" si="1"/>
        <v>174283</v>
      </c>
      <c r="Q26" s="595">
        <f t="shared" si="1"/>
        <v>209163</v>
      </c>
      <c r="R26" s="595">
        <f t="shared" si="1"/>
        <v>263290</v>
      </c>
      <c r="S26" s="594">
        <f t="shared" si="1"/>
        <v>386200</v>
      </c>
      <c r="T26" s="596">
        <f t="shared" si="1"/>
        <v>466803</v>
      </c>
      <c r="U26" s="596">
        <f t="shared" si="1"/>
        <v>688033</v>
      </c>
      <c r="V26" s="597">
        <f t="shared" si="1"/>
        <v>861239</v>
      </c>
    </row>
    <row r="27" spans="1:25">
      <c r="B27" s="599" t="s">
        <v>609</v>
      </c>
      <c r="C27" s="573">
        <v>582614</v>
      </c>
      <c r="D27" s="542">
        <v>582586</v>
      </c>
      <c r="E27" s="542">
        <v>1830971</v>
      </c>
      <c r="F27" s="542">
        <v>3962375</v>
      </c>
      <c r="G27" s="542">
        <v>5640913</v>
      </c>
      <c r="H27" s="542">
        <v>13276776</v>
      </c>
      <c r="I27" s="573">
        <v>21139998</v>
      </c>
      <c r="J27" s="543">
        <v>27493511</v>
      </c>
      <c r="K27" s="543">
        <v>35376225</v>
      </c>
      <c r="L27" s="544">
        <v>39083901</v>
      </c>
      <c r="M27" s="545">
        <v>0</v>
      </c>
      <c r="N27" s="542">
        <v>0</v>
      </c>
      <c r="O27" s="542">
        <v>8195</v>
      </c>
      <c r="P27" s="542">
        <v>40077</v>
      </c>
      <c r="Q27" s="542">
        <v>58859</v>
      </c>
      <c r="R27" s="542">
        <v>139549</v>
      </c>
      <c r="S27" s="573">
        <v>258999</v>
      </c>
      <c r="T27" s="543">
        <v>342365</v>
      </c>
      <c r="U27" s="543">
        <v>447495</v>
      </c>
      <c r="V27" s="544">
        <v>525892.353</v>
      </c>
    </row>
    <row r="28" spans="1:25">
      <c r="B28" s="590" t="s">
        <v>618</v>
      </c>
      <c r="C28" s="589">
        <v>106810</v>
      </c>
      <c r="D28" s="547">
        <v>26013</v>
      </c>
      <c r="E28" s="547">
        <v>416189</v>
      </c>
      <c r="F28" s="547">
        <v>615539</v>
      </c>
      <c r="G28" s="547">
        <v>362035</v>
      </c>
      <c r="H28" s="547">
        <v>462006</v>
      </c>
      <c r="I28" s="589">
        <v>332719</v>
      </c>
      <c r="J28" s="548">
        <v>356093</v>
      </c>
      <c r="K28" s="548">
        <v>151794</v>
      </c>
      <c r="L28" s="549">
        <v>536388</v>
      </c>
      <c r="M28" s="550">
        <v>8450</v>
      </c>
      <c r="N28" s="547">
        <v>3003</v>
      </c>
      <c r="O28" s="547">
        <v>30320</v>
      </c>
      <c r="P28" s="547">
        <v>23973</v>
      </c>
      <c r="Q28" s="547">
        <v>19220</v>
      </c>
      <c r="R28" s="547">
        <v>5450</v>
      </c>
      <c r="S28" s="589">
        <v>18209</v>
      </c>
      <c r="T28" s="548">
        <v>36086</v>
      </c>
      <c r="U28" s="548">
        <v>21722</v>
      </c>
      <c r="V28" s="549">
        <v>22489</v>
      </c>
    </row>
    <row r="29" spans="1:25">
      <c r="B29" s="590" t="s">
        <v>619</v>
      </c>
      <c r="C29" s="589">
        <v>3213621</v>
      </c>
      <c r="D29" s="547">
        <v>3604076</v>
      </c>
      <c r="E29" s="547">
        <v>2434439</v>
      </c>
      <c r="F29" s="547">
        <v>3100270</v>
      </c>
      <c r="G29" s="547">
        <v>4191113</v>
      </c>
      <c r="H29" s="547">
        <v>6635371</v>
      </c>
      <c r="I29" s="589">
        <v>7922600</v>
      </c>
      <c r="J29" s="548">
        <v>8279884</v>
      </c>
      <c r="K29" s="548">
        <v>7066308</v>
      </c>
      <c r="L29" s="549">
        <v>5689062</v>
      </c>
      <c r="M29" s="550">
        <v>63341</v>
      </c>
      <c r="N29" s="547">
        <v>72376</v>
      </c>
      <c r="O29" s="547">
        <v>61670</v>
      </c>
      <c r="P29" s="547">
        <v>106405</v>
      </c>
      <c r="Q29" s="547">
        <v>151244</v>
      </c>
      <c r="R29" s="547">
        <v>220452</v>
      </c>
      <c r="S29" s="589">
        <v>280160</v>
      </c>
      <c r="T29" s="548">
        <v>289124</v>
      </c>
      <c r="U29" s="548">
        <v>304780</v>
      </c>
      <c r="V29" s="549">
        <v>268049</v>
      </c>
    </row>
    <row r="30" spans="1:25" ht="43.5" thickBot="1">
      <c r="B30" s="593" t="s">
        <v>620</v>
      </c>
      <c r="C30" s="594">
        <f t="shared" ref="C30:S30" si="2">C27+C28+C29</f>
        <v>3903045</v>
      </c>
      <c r="D30" s="595">
        <f t="shared" si="2"/>
        <v>4212675</v>
      </c>
      <c r="E30" s="595">
        <f t="shared" si="2"/>
        <v>4681599</v>
      </c>
      <c r="F30" s="595">
        <f t="shared" si="2"/>
        <v>7678184</v>
      </c>
      <c r="G30" s="595">
        <f t="shared" si="2"/>
        <v>10194061</v>
      </c>
      <c r="H30" s="595">
        <f t="shared" si="2"/>
        <v>20374153</v>
      </c>
      <c r="I30" s="594">
        <f t="shared" si="2"/>
        <v>29395317</v>
      </c>
      <c r="J30" s="596">
        <f t="shared" si="2"/>
        <v>36129488</v>
      </c>
      <c r="K30" s="596">
        <f t="shared" si="2"/>
        <v>42594327</v>
      </c>
      <c r="L30" s="596">
        <f t="shared" si="2"/>
        <v>45309351</v>
      </c>
      <c r="M30" s="598">
        <f t="shared" si="2"/>
        <v>71791</v>
      </c>
      <c r="N30" s="595">
        <f t="shared" si="2"/>
        <v>75379</v>
      </c>
      <c r="O30" s="595">
        <f t="shared" si="2"/>
        <v>100185</v>
      </c>
      <c r="P30" s="595">
        <f t="shared" si="2"/>
        <v>170455</v>
      </c>
      <c r="Q30" s="595">
        <f t="shared" si="2"/>
        <v>229323</v>
      </c>
      <c r="R30" s="595">
        <f t="shared" si="2"/>
        <v>365451</v>
      </c>
      <c r="S30" s="594">
        <f t="shared" si="2"/>
        <v>557368</v>
      </c>
      <c r="T30" s="596">
        <f>T27+T28+T29</f>
        <v>667575</v>
      </c>
      <c r="U30" s="596">
        <f>U27+U28+U29</f>
        <v>773997</v>
      </c>
      <c r="V30" s="597">
        <f t="shared" ref="V30" si="3">V27+V28+V29</f>
        <v>816430.353</v>
      </c>
    </row>
    <row r="31" spans="1:25" ht="29.25" thickBot="1">
      <c r="B31" s="600" t="s">
        <v>621</v>
      </c>
      <c r="C31" s="601">
        <f t="shared" ref="C31:T31" si="4">C30+C26+C19</f>
        <v>26764679</v>
      </c>
      <c r="D31" s="602">
        <f t="shared" si="4"/>
        <v>32649825.765000001</v>
      </c>
      <c r="E31" s="602">
        <f t="shared" si="4"/>
        <v>39244991.432999998</v>
      </c>
      <c r="F31" s="602">
        <f t="shared" si="4"/>
        <v>47941231.362999998</v>
      </c>
      <c r="G31" s="602">
        <f t="shared" si="4"/>
        <v>56794907</v>
      </c>
      <c r="H31" s="602">
        <f t="shared" si="4"/>
        <v>63219854</v>
      </c>
      <c r="I31" s="601">
        <f t="shared" si="4"/>
        <v>75376024</v>
      </c>
      <c r="J31" s="603">
        <f t="shared" si="4"/>
        <v>87025600.744501799</v>
      </c>
      <c r="K31" s="603">
        <f t="shared" si="4"/>
        <v>105306878.66913712</v>
      </c>
      <c r="L31" s="603">
        <f t="shared" si="4"/>
        <v>113239941.79856956</v>
      </c>
      <c r="M31" s="605">
        <f t="shared" si="4"/>
        <v>313101</v>
      </c>
      <c r="N31" s="602">
        <f t="shared" si="4"/>
        <v>492767</v>
      </c>
      <c r="O31" s="602">
        <f t="shared" si="4"/>
        <v>727059</v>
      </c>
      <c r="P31" s="602">
        <f t="shared" si="4"/>
        <v>986718</v>
      </c>
      <c r="Q31" s="602">
        <f t="shared" si="4"/>
        <v>1278551</v>
      </c>
      <c r="R31" s="602">
        <f t="shared" si="4"/>
        <v>1513716</v>
      </c>
      <c r="S31" s="601">
        <f t="shared" si="4"/>
        <v>1967260</v>
      </c>
      <c r="T31" s="603">
        <f t="shared" si="4"/>
        <v>2271581.8970401082</v>
      </c>
      <c r="U31" s="603">
        <f>U30+U26+U19</f>
        <v>2853183.1797400001</v>
      </c>
      <c r="V31" s="604">
        <f>V30+V26+V19</f>
        <v>3037093.0809647869</v>
      </c>
    </row>
    <row r="33" spans="2:22">
      <c r="B33" s="1481" t="s">
        <v>622</v>
      </c>
      <c r="C33" s="1481"/>
      <c r="D33" s="1481"/>
      <c r="E33" s="1481"/>
      <c r="F33" s="1481"/>
      <c r="G33" s="1481"/>
      <c r="H33" s="1481"/>
      <c r="I33" s="1481"/>
      <c r="J33" s="1481"/>
      <c r="K33" s="1481"/>
      <c r="L33" s="1481"/>
      <c r="M33" s="1481"/>
      <c r="N33" s="1481"/>
      <c r="O33" s="1481"/>
      <c r="P33" s="1481"/>
      <c r="Q33" s="1481"/>
      <c r="R33" s="1481"/>
      <c r="S33" s="1481"/>
      <c r="T33" s="1481"/>
      <c r="U33" s="1481"/>
      <c r="V33" s="1481"/>
    </row>
    <row r="34" spans="2:22">
      <c r="O34" s="501"/>
      <c r="P34" s="501"/>
      <c r="Q34" s="501"/>
      <c r="R34" s="501"/>
      <c r="S34" s="501"/>
    </row>
    <row r="35" spans="2:22">
      <c r="C35" s="501"/>
      <c r="D35" s="501"/>
      <c r="E35" s="501"/>
      <c r="F35" s="501"/>
      <c r="G35" s="501"/>
      <c r="H35" s="501"/>
      <c r="I35" s="501"/>
      <c r="J35" s="501"/>
      <c r="K35" s="501"/>
      <c r="L35" s="501"/>
      <c r="M35" s="501"/>
      <c r="N35" s="501"/>
      <c r="O35" s="501"/>
      <c r="P35" s="501"/>
      <c r="Q35" s="501"/>
      <c r="R35" s="501"/>
      <c r="S35" s="501"/>
      <c r="T35" s="501"/>
    </row>
  </sheetData>
  <mergeCells count="6">
    <mergeCell ref="B33:V33"/>
    <mergeCell ref="U1:V1"/>
    <mergeCell ref="B5:B6"/>
    <mergeCell ref="B3:V3"/>
    <mergeCell ref="C5:L5"/>
    <mergeCell ref="M5: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8"/>
  <sheetViews>
    <sheetView zoomScale="90" zoomScaleNormal="90" workbookViewId="0"/>
  </sheetViews>
  <sheetFormatPr defaultColWidth="8.85546875" defaultRowHeight="14.25"/>
  <cols>
    <col min="1" max="1" width="8.85546875" style="607"/>
    <col min="2" max="2" width="41" style="607" customWidth="1"/>
    <col min="3" max="20" width="14.28515625" style="607" customWidth="1"/>
    <col min="21" max="22" width="12.140625" style="607" customWidth="1"/>
    <col min="23" max="24" width="8.85546875" style="607"/>
    <col min="25" max="25" width="12" style="607" bestFit="1" customWidth="1"/>
    <col min="26" max="26" width="9.7109375" style="607" bestFit="1" customWidth="1"/>
    <col min="27" max="28" width="8.85546875" style="607"/>
    <col min="29" max="29" width="13.7109375" style="607" customWidth="1"/>
    <col min="30" max="16384" width="8.85546875" style="607"/>
  </cols>
  <sheetData>
    <row r="1" spans="2:22">
      <c r="B1" s="606"/>
      <c r="C1" s="606"/>
      <c r="U1" s="1484" t="s">
        <v>637</v>
      </c>
      <c r="V1" s="1484"/>
    </row>
    <row r="2" spans="2:22">
      <c r="C2" s="606"/>
      <c r="H2" s="606"/>
      <c r="I2" s="606"/>
      <c r="J2" s="606"/>
      <c r="K2" s="606"/>
      <c r="L2" s="606"/>
      <c r="M2" s="606"/>
    </row>
    <row r="3" spans="2:22" ht="14.25" customHeight="1">
      <c r="B3" s="1487" t="s">
        <v>624</v>
      </c>
      <c r="C3" s="1487"/>
      <c r="D3" s="1487"/>
      <c r="E3" s="1487"/>
      <c r="F3" s="1487"/>
      <c r="G3" s="1487"/>
      <c r="H3" s="1487"/>
      <c r="I3" s="1487"/>
      <c r="J3" s="1487"/>
      <c r="K3" s="1487"/>
      <c r="L3" s="1487"/>
      <c r="M3" s="1487"/>
      <c r="N3" s="1487"/>
      <c r="O3" s="1487"/>
      <c r="P3" s="1487"/>
      <c r="Q3" s="1487"/>
      <c r="R3" s="1487"/>
      <c r="S3" s="1487"/>
      <c r="T3" s="1487"/>
      <c r="U3" s="1487"/>
      <c r="V3" s="1487"/>
    </row>
    <row r="4" spans="2:22" ht="15" thickBot="1">
      <c r="B4" s="772"/>
      <c r="C4" s="772"/>
      <c r="D4" s="772"/>
      <c r="E4" s="772"/>
      <c r="F4" s="772"/>
      <c r="G4" s="772"/>
      <c r="H4" s="772"/>
      <c r="I4" s="772"/>
      <c r="J4" s="772"/>
      <c r="K4" s="772"/>
      <c r="L4" s="772"/>
      <c r="M4" s="772"/>
      <c r="N4" s="772"/>
      <c r="O4" s="772"/>
      <c r="P4" s="772"/>
    </row>
    <row r="5" spans="2:22" ht="15" thickBot="1">
      <c r="B5" s="1485" t="s">
        <v>562</v>
      </c>
      <c r="C5" s="1488" t="s">
        <v>533</v>
      </c>
      <c r="D5" s="1489"/>
      <c r="E5" s="1489"/>
      <c r="F5" s="1489"/>
      <c r="G5" s="1489"/>
      <c r="H5" s="1489"/>
      <c r="I5" s="1489"/>
      <c r="J5" s="1489"/>
      <c r="K5" s="1489"/>
      <c r="L5" s="1490"/>
      <c r="M5" s="1488" t="s">
        <v>550</v>
      </c>
      <c r="N5" s="1489"/>
      <c r="O5" s="1489"/>
      <c r="P5" s="1489"/>
      <c r="Q5" s="1489"/>
      <c r="R5" s="1489"/>
      <c r="S5" s="1489"/>
      <c r="T5" s="1489"/>
      <c r="U5" s="1489"/>
      <c r="V5" s="1490"/>
    </row>
    <row r="6" spans="2:22" ht="15" thickBot="1">
      <c r="B6" s="1486"/>
      <c r="C6" s="608">
        <v>2013</v>
      </c>
      <c r="D6" s="609" t="s">
        <v>535</v>
      </c>
      <c r="E6" s="609" t="s">
        <v>536</v>
      </c>
      <c r="F6" s="609" t="s">
        <v>243</v>
      </c>
      <c r="G6" s="609">
        <v>2017</v>
      </c>
      <c r="H6" s="609">
        <v>2018</v>
      </c>
      <c r="I6" s="610">
        <v>2019</v>
      </c>
      <c r="J6" s="610">
        <v>2020</v>
      </c>
      <c r="K6" s="610">
        <v>2021</v>
      </c>
      <c r="L6" s="611">
        <v>2022</v>
      </c>
      <c r="M6" s="612">
        <v>2013</v>
      </c>
      <c r="N6" s="610" t="s">
        <v>535</v>
      </c>
      <c r="O6" s="609" t="s">
        <v>536</v>
      </c>
      <c r="P6" s="609" t="s">
        <v>243</v>
      </c>
      <c r="Q6" s="609">
        <v>2017</v>
      </c>
      <c r="R6" s="609">
        <v>2018</v>
      </c>
      <c r="S6" s="609">
        <v>2019</v>
      </c>
      <c r="T6" s="612">
        <v>2020</v>
      </c>
      <c r="U6" s="609">
        <v>2021</v>
      </c>
      <c r="V6" s="1255">
        <v>2022</v>
      </c>
    </row>
    <row r="7" spans="2:22">
      <c r="B7" s="613" t="s">
        <v>604</v>
      </c>
      <c r="C7" s="614">
        <v>2894.442</v>
      </c>
      <c r="D7" s="615">
        <v>-13549.235000000001</v>
      </c>
      <c r="E7" s="615">
        <v>-4062.79</v>
      </c>
      <c r="F7" s="615">
        <v>-372</v>
      </c>
      <c r="G7" s="615">
        <v>625.38499999999999</v>
      </c>
      <c r="H7" s="615">
        <v>10808.569</v>
      </c>
      <c r="I7" s="616">
        <v>-6017.4610000000002</v>
      </c>
      <c r="J7" s="616">
        <v>10426.416999999999</v>
      </c>
      <c r="K7" s="616">
        <v>15950</v>
      </c>
      <c r="L7" s="617">
        <v>9959.5659999999989</v>
      </c>
      <c r="M7" s="1248">
        <v>18</v>
      </c>
      <c r="N7" s="618">
        <v>173.46299999999999</v>
      </c>
      <c r="O7" s="618">
        <v>-125.55800000000001</v>
      </c>
      <c r="P7" s="618">
        <v>0</v>
      </c>
      <c r="Q7" s="618">
        <v>93.507999999999996</v>
      </c>
      <c r="R7" s="618">
        <v>1653.1980000000001</v>
      </c>
      <c r="S7" s="619">
        <v>-395.39800000000002</v>
      </c>
      <c r="T7" s="619">
        <v>455.416</v>
      </c>
      <c r="U7" s="619">
        <v>1075</v>
      </c>
      <c r="V7" s="1252">
        <v>480.89399999999995</v>
      </c>
    </row>
    <row r="8" spans="2:22">
      <c r="B8" s="620" t="s">
        <v>605</v>
      </c>
      <c r="C8" s="621">
        <v>6040.5450000000001</v>
      </c>
      <c r="D8" s="622">
        <v>5638.4170000000004</v>
      </c>
      <c r="E8" s="622">
        <v>8740.35</v>
      </c>
      <c r="F8" s="622">
        <v>40094.79</v>
      </c>
      <c r="G8" s="622">
        <v>-2925.4250000000002</v>
      </c>
      <c r="H8" s="622">
        <v>34868.491000000002</v>
      </c>
      <c r="I8" s="623">
        <v>85309.74</v>
      </c>
      <c r="J8" s="623">
        <v>-18616.786</v>
      </c>
      <c r="K8" s="623">
        <v>344676</v>
      </c>
      <c r="L8" s="624">
        <v>47326.428</v>
      </c>
      <c r="M8" s="1249">
        <v>11</v>
      </c>
      <c r="N8" s="622">
        <v>419.95100000000002</v>
      </c>
      <c r="O8" s="622">
        <v>-280.85899999999998</v>
      </c>
      <c r="P8" s="622">
        <v>665.57600000000002</v>
      </c>
      <c r="Q8" s="622">
        <v>34.67</v>
      </c>
      <c r="R8" s="622">
        <v>378.16899999999998</v>
      </c>
      <c r="S8" s="623">
        <v>1648.7760000000001</v>
      </c>
      <c r="T8" s="623">
        <v>807.15</v>
      </c>
      <c r="U8" s="623">
        <v>10175</v>
      </c>
      <c r="V8" s="624">
        <v>1383.2840000000001</v>
      </c>
    </row>
    <row r="9" spans="2:22" ht="42.75">
      <c r="B9" s="620" t="s">
        <v>738</v>
      </c>
      <c r="C9" s="621">
        <v>0</v>
      </c>
      <c r="D9" s="622">
        <v>0</v>
      </c>
      <c r="E9" s="622">
        <v>0</v>
      </c>
      <c r="F9" s="622">
        <v>0</v>
      </c>
      <c r="G9" s="622">
        <v>0</v>
      </c>
      <c r="H9" s="622">
        <v>0</v>
      </c>
      <c r="I9" s="623">
        <v>0</v>
      </c>
      <c r="J9" s="623">
        <v>0</v>
      </c>
      <c r="K9" s="623">
        <v>0</v>
      </c>
      <c r="L9" s="624">
        <v>0</v>
      </c>
      <c r="M9" s="1249">
        <v>0</v>
      </c>
      <c r="N9" s="622">
        <v>0</v>
      </c>
      <c r="O9" s="622">
        <v>0</v>
      </c>
      <c r="P9" s="622">
        <v>0</v>
      </c>
      <c r="Q9" s="622">
        <v>0</v>
      </c>
      <c r="R9" s="622">
        <v>0</v>
      </c>
      <c r="S9" s="623">
        <v>0</v>
      </c>
      <c r="T9" s="623">
        <v>0</v>
      </c>
      <c r="U9" s="623">
        <v>0</v>
      </c>
      <c r="V9" s="624">
        <v>0</v>
      </c>
    </row>
    <row r="10" spans="2:22" ht="42.75">
      <c r="B10" s="620" t="s">
        <v>625</v>
      </c>
      <c r="C10" s="621">
        <v>5112.9710000000005</v>
      </c>
      <c r="D10" s="622">
        <v>3486.0660000000007</v>
      </c>
      <c r="E10" s="622">
        <v>138878.747</v>
      </c>
      <c r="F10" s="622">
        <v>-53840.703999999998</v>
      </c>
      <c r="G10" s="622">
        <v>37563.296000000002</v>
      </c>
      <c r="H10" s="622">
        <v>26959.789000000001</v>
      </c>
      <c r="I10" s="623">
        <v>177583.94099999999</v>
      </c>
      <c r="J10" s="623">
        <v>-61580.328999999998</v>
      </c>
      <c r="K10" s="623">
        <v>1032589</v>
      </c>
      <c r="L10" s="624">
        <v>-170688.141</v>
      </c>
      <c r="M10" s="1249">
        <v>34</v>
      </c>
      <c r="N10" s="622">
        <v>114.554</v>
      </c>
      <c r="O10" s="622">
        <v>1334.694</v>
      </c>
      <c r="P10" s="622">
        <v>-693.42700000000002</v>
      </c>
      <c r="Q10" s="622">
        <v>1030.809</v>
      </c>
      <c r="R10" s="622">
        <v>821.01900000000001</v>
      </c>
      <c r="S10" s="623">
        <v>3448.107</v>
      </c>
      <c r="T10" s="623">
        <v>-677.72799999999995</v>
      </c>
      <c r="U10" s="623">
        <v>27694</v>
      </c>
      <c r="V10" s="624">
        <v>-4893.6570000000002</v>
      </c>
    </row>
    <row r="11" spans="2:22">
      <c r="B11" s="625" t="s">
        <v>626</v>
      </c>
      <c r="C11" s="621">
        <v>519.32299999999987</v>
      </c>
      <c r="D11" s="622">
        <v>24157.553</v>
      </c>
      <c r="E11" s="622">
        <v>13020.099</v>
      </c>
      <c r="F11" s="622">
        <v>501.03800000000001</v>
      </c>
      <c r="G11" s="622">
        <v>6672.8190000000004</v>
      </c>
      <c r="H11" s="622">
        <v>837.02800000000002</v>
      </c>
      <c r="I11" s="623">
        <v>36592</v>
      </c>
      <c r="J11" s="623">
        <v>588</v>
      </c>
      <c r="K11" s="623">
        <v>95</v>
      </c>
      <c r="L11" s="624">
        <v>46</v>
      </c>
      <c r="M11" s="1249">
        <v>-17</v>
      </c>
      <c r="N11" s="622">
        <v>588.19200000000001</v>
      </c>
      <c r="O11" s="622">
        <v>75</v>
      </c>
      <c r="P11" s="622">
        <v>201</v>
      </c>
      <c r="Q11" s="622">
        <v>299.904</v>
      </c>
      <c r="R11" s="622">
        <v>99</v>
      </c>
      <c r="S11" s="623">
        <v>674.66800000000001</v>
      </c>
      <c r="T11" s="623">
        <v>811</v>
      </c>
      <c r="U11" s="623">
        <v>23</v>
      </c>
      <c r="V11" s="624">
        <v>-1.3360000000000001</v>
      </c>
    </row>
    <row r="12" spans="2:22">
      <c r="B12" s="625" t="s">
        <v>627</v>
      </c>
      <c r="C12" s="621">
        <v>0</v>
      </c>
      <c r="D12" s="622">
        <v>0</v>
      </c>
      <c r="E12" s="622"/>
      <c r="F12" s="622">
        <v>4286.1059999999998</v>
      </c>
      <c r="G12" s="622">
        <v>-1652.5060000000001</v>
      </c>
      <c r="H12" s="622">
        <v>-9963.5310000000009</v>
      </c>
      <c r="I12" s="623">
        <v>0</v>
      </c>
      <c r="J12" s="623">
        <v>0</v>
      </c>
      <c r="K12" s="623">
        <v>0</v>
      </c>
      <c r="L12" s="624">
        <v>0</v>
      </c>
      <c r="M12" s="1249">
        <v>0</v>
      </c>
      <c r="N12" s="622">
        <v>0</v>
      </c>
      <c r="O12" s="622">
        <v>0</v>
      </c>
      <c r="P12" s="622">
        <v>0</v>
      </c>
      <c r="Q12" s="622">
        <v>-66.099999999999994</v>
      </c>
      <c r="R12" s="622">
        <v>-219.495</v>
      </c>
      <c r="S12" s="623">
        <v>0</v>
      </c>
      <c r="T12" s="623">
        <v>0</v>
      </c>
      <c r="U12" s="623">
        <v>0</v>
      </c>
      <c r="V12" s="624">
        <v>0</v>
      </c>
    </row>
    <row r="13" spans="2:22" ht="28.5">
      <c r="B13" s="625" t="s">
        <v>628</v>
      </c>
      <c r="C13" s="621">
        <v>0</v>
      </c>
      <c r="D13" s="622">
        <v>0</v>
      </c>
      <c r="E13" s="622">
        <v>0</v>
      </c>
      <c r="F13" s="622">
        <v>0</v>
      </c>
      <c r="G13" s="622">
        <v>0</v>
      </c>
      <c r="H13" s="622">
        <v>0</v>
      </c>
      <c r="I13" s="623">
        <v>0</v>
      </c>
      <c r="J13" s="623">
        <v>0</v>
      </c>
      <c r="K13" s="623">
        <v>1074</v>
      </c>
      <c r="L13" s="624">
        <v>1073.3520000000001</v>
      </c>
      <c r="M13" s="1249">
        <v>0</v>
      </c>
      <c r="N13" s="622">
        <v>0</v>
      </c>
      <c r="O13" s="622">
        <v>0</v>
      </c>
      <c r="P13" s="622">
        <v>0</v>
      </c>
      <c r="Q13" s="622">
        <v>0</v>
      </c>
      <c r="R13" s="622">
        <v>0</v>
      </c>
      <c r="S13" s="623">
        <v>0</v>
      </c>
      <c r="T13" s="623">
        <v>0</v>
      </c>
      <c r="U13" s="623">
        <v>828</v>
      </c>
      <c r="V13" s="624">
        <v>828.01400000000001</v>
      </c>
    </row>
    <row r="14" spans="2:22" ht="28.5">
      <c r="B14" s="625" t="s">
        <v>629</v>
      </c>
      <c r="C14" s="621">
        <v>0</v>
      </c>
      <c r="D14" s="622">
        <v>0</v>
      </c>
      <c r="E14" s="622">
        <v>0</v>
      </c>
      <c r="F14" s="622">
        <v>0</v>
      </c>
      <c r="G14" s="622">
        <v>0</v>
      </c>
      <c r="H14" s="622">
        <v>0</v>
      </c>
      <c r="I14" s="623">
        <v>0</v>
      </c>
      <c r="J14" s="623">
        <v>0</v>
      </c>
      <c r="K14" s="623">
        <v>0</v>
      </c>
      <c r="L14" s="624">
        <v>0</v>
      </c>
      <c r="M14" s="1249">
        <v>0</v>
      </c>
      <c r="N14" s="622">
        <v>0</v>
      </c>
      <c r="O14" s="622">
        <v>0</v>
      </c>
      <c r="P14" s="622">
        <v>0</v>
      </c>
      <c r="Q14" s="622">
        <v>0</v>
      </c>
      <c r="R14" s="622">
        <v>0</v>
      </c>
      <c r="S14" s="623">
        <v>0</v>
      </c>
      <c r="T14" s="623">
        <v>0</v>
      </c>
      <c r="U14" s="623">
        <v>0</v>
      </c>
      <c r="V14" s="624">
        <v>0</v>
      </c>
    </row>
    <row r="15" spans="2:22" ht="42.75">
      <c r="B15" s="620" t="s">
        <v>630</v>
      </c>
      <c r="C15" s="621">
        <v>0</v>
      </c>
      <c r="D15" s="622">
        <v>0</v>
      </c>
      <c r="E15" s="622">
        <v>0</v>
      </c>
      <c r="F15" s="622">
        <v>0</v>
      </c>
      <c r="G15" s="622">
        <v>0</v>
      </c>
      <c r="H15" s="622">
        <v>204.17099999999999</v>
      </c>
      <c r="I15" s="623">
        <v>5381.3760000000002</v>
      </c>
      <c r="J15" s="623">
        <v>4118.8620000000001</v>
      </c>
      <c r="K15" s="623">
        <v>1845</v>
      </c>
      <c r="L15" s="624">
        <v>5454.3809999999994</v>
      </c>
      <c r="M15" s="1249">
        <v>0</v>
      </c>
      <c r="N15" s="622">
        <v>0</v>
      </c>
      <c r="O15" s="622">
        <v>0</v>
      </c>
      <c r="P15" s="622">
        <v>0</v>
      </c>
      <c r="Q15" s="622">
        <v>0</v>
      </c>
      <c r="R15" s="622">
        <v>7.6070000000000002</v>
      </c>
      <c r="S15" s="623">
        <v>196.928</v>
      </c>
      <c r="T15" s="623">
        <v>122.511</v>
      </c>
      <c r="U15" s="623">
        <v>2</v>
      </c>
      <c r="V15" s="624">
        <v>5.286999999999999</v>
      </c>
    </row>
    <row r="16" spans="2:22" ht="43.5" thickBot="1">
      <c r="B16" s="626" t="s">
        <v>631</v>
      </c>
      <c r="C16" s="627">
        <v>-1115.2070000000001</v>
      </c>
      <c r="D16" s="628">
        <v>8961.5059999999994</v>
      </c>
      <c r="E16" s="628">
        <v>12982.316999999999</v>
      </c>
      <c r="F16" s="628">
        <v>3677.0430000000001</v>
      </c>
      <c r="G16" s="628">
        <v>0</v>
      </c>
      <c r="H16" s="628">
        <v>0</v>
      </c>
      <c r="I16" s="629">
        <v>0</v>
      </c>
      <c r="J16" s="629">
        <v>0</v>
      </c>
      <c r="K16" s="629">
        <v>-4617</v>
      </c>
      <c r="L16" s="630">
        <v>-445.19899999999996</v>
      </c>
      <c r="M16" s="1250">
        <v>-50</v>
      </c>
      <c r="N16" s="628">
        <v>0</v>
      </c>
      <c r="O16" s="628">
        <v>361.09100000000001</v>
      </c>
      <c r="P16" s="628">
        <v>58.63</v>
      </c>
      <c r="Q16" s="628">
        <v>0</v>
      </c>
      <c r="R16" s="628">
        <v>0</v>
      </c>
      <c r="S16" s="629">
        <v>0</v>
      </c>
      <c r="T16" s="629">
        <v>0</v>
      </c>
      <c r="U16" s="629">
        <v>0</v>
      </c>
      <c r="V16" s="630">
        <v>36.585999999999999</v>
      </c>
    </row>
    <row r="17" spans="2:23" ht="29.25" thickBot="1">
      <c r="B17" s="631" t="s">
        <v>632</v>
      </c>
      <c r="C17" s="633">
        <f>C7+C8+C11+C12+C15+C16+C10+C13+C14+C9</f>
        <v>13452.074000000001</v>
      </c>
      <c r="D17" s="633">
        <f t="shared" ref="D17:V17" si="0">D7+D8+D11+D12+D15+D16+D10+D13+D14+D9</f>
        <v>28694.307000000001</v>
      </c>
      <c r="E17" s="633">
        <f t="shared" si="0"/>
        <v>169558.723</v>
      </c>
      <c r="F17" s="633">
        <f t="shared" si="0"/>
        <v>-5653.726999999999</v>
      </c>
      <c r="G17" s="633">
        <f t="shared" si="0"/>
        <v>40283.569000000003</v>
      </c>
      <c r="H17" s="633">
        <f t="shared" si="0"/>
        <v>63714.516999999993</v>
      </c>
      <c r="I17" s="633">
        <f t="shared" si="0"/>
        <v>298849.59600000002</v>
      </c>
      <c r="J17" s="633">
        <f t="shared" si="0"/>
        <v>-65063.835999999996</v>
      </c>
      <c r="K17" s="633">
        <f t="shared" si="0"/>
        <v>1391612</v>
      </c>
      <c r="L17" s="634">
        <f t="shared" si="0"/>
        <v>-107273.613</v>
      </c>
      <c r="M17" s="632">
        <f t="shared" si="0"/>
        <v>-4</v>
      </c>
      <c r="N17" s="633">
        <f t="shared" si="0"/>
        <v>1296.1600000000001</v>
      </c>
      <c r="O17" s="633">
        <f t="shared" si="0"/>
        <v>1364.3679999999999</v>
      </c>
      <c r="P17" s="633">
        <f t="shared" si="0"/>
        <v>231.779</v>
      </c>
      <c r="Q17" s="633">
        <f t="shared" si="0"/>
        <v>1392.7909999999999</v>
      </c>
      <c r="R17" s="633">
        <f t="shared" si="0"/>
        <v>2739.4980000000005</v>
      </c>
      <c r="S17" s="633">
        <f t="shared" si="0"/>
        <v>5573.0810000000001</v>
      </c>
      <c r="T17" s="633">
        <f t="shared" si="0"/>
        <v>1518.3489999999997</v>
      </c>
      <c r="U17" s="633">
        <f t="shared" si="0"/>
        <v>39797</v>
      </c>
      <c r="V17" s="634">
        <f t="shared" si="0"/>
        <v>-2160.9279999999999</v>
      </c>
    </row>
    <row r="18" spans="2:23">
      <c r="B18" s="613" t="s">
        <v>604</v>
      </c>
      <c r="C18" s="614">
        <v>117225.35799999999</v>
      </c>
      <c r="D18" s="615">
        <v>75980.351999999999</v>
      </c>
      <c r="E18" s="615">
        <v>7050.9779999999992</v>
      </c>
      <c r="F18" s="615">
        <v>61157.657999999996</v>
      </c>
      <c r="G18" s="615">
        <v>373866.06599999999</v>
      </c>
      <c r="H18" s="615">
        <v>270032.27500000002</v>
      </c>
      <c r="I18" s="616">
        <v>519695.59600000002</v>
      </c>
      <c r="J18" s="616">
        <v>75065.845000000001</v>
      </c>
      <c r="K18" s="616">
        <v>641311</v>
      </c>
      <c r="L18" s="617">
        <v>-136715.6</v>
      </c>
      <c r="M18" s="1248">
        <v>4346.8710000000001</v>
      </c>
      <c r="N18" s="618">
        <v>8524.6689999999999</v>
      </c>
      <c r="O18" s="618">
        <v>-282.34300000000002</v>
      </c>
      <c r="P18" s="618">
        <v>4122.3339999999998</v>
      </c>
      <c r="Q18" s="618">
        <v>18485.347999999998</v>
      </c>
      <c r="R18" s="618">
        <v>19724.921999999999</v>
      </c>
      <c r="S18" s="619">
        <v>27951.296999999999</v>
      </c>
      <c r="T18" s="619">
        <v>-4367.5230000000001</v>
      </c>
      <c r="U18" s="619">
        <v>34803</v>
      </c>
      <c r="V18" s="1252">
        <v>1281.499</v>
      </c>
    </row>
    <row r="19" spans="2:23">
      <c r="B19" s="620" t="s">
        <v>605</v>
      </c>
      <c r="C19" s="621">
        <v>213854.954</v>
      </c>
      <c r="D19" s="622">
        <v>146128.614</v>
      </c>
      <c r="E19" s="622">
        <v>166860.981</v>
      </c>
      <c r="F19" s="622">
        <v>219292.78700000001</v>
      </c>
      <c r="G19" s="622">
        <v>182766.576</v>
      </c>
      <c r="H19" s="622">
        <v>-214357.30499999999</v>
      </c>
      <c r="I19" s="623">
        <v>987062.25699999998</v>
      </c>
      <c r="J19" s="623">
        <v>52460.195</v>
      </c>
      <c r="K19" s="623">
        <v>896989</v>
      </c>
      <c r="L19" s="624">
        <v>-653962.84500000009</v>
      </c>
      <c r="M19" s="1249">
        <v>1922.915</v>
      </c>
      <c r="N19" s="635">
        <v>2763.7350000000001</v>
      </c>
      <c r="O19" s="635">
        <v>2461.6580000000004</v>
      </c>
      <c r="P19" s="635">
        <v>4856.4100000000008</v>
      </c>
      <c r="Q19" s="635">
        <v>5127.09</v>
      </c>
      <c r="R19" s="635">
        <v>-5962.5720000000001</v>
      </c>
      <c r="S19" s="636">
        <v>28848.991000000002</v>
      </c>
      <c r="T19" s="636">
        <v>1229.78</v>
      </c>
      <c r="U19" s="636">
        <v>30821</v>
      </c>
      <c r="V19" s="1253">
        <v>-24520.39</v>
      </c>
    </row>
    <row r="20" spans="2:23" ht="42.75">
      <c r="B20" s="620" t="s">
        <v>738</v>
      </c>
      <c r="C20" s="621">
        <v>0</v>
      </c>
      <c r="D20" s="622">
        <v>0</v>
      </c>
      <c r="E20" s="622">
        <v>0</v>
      </c>
      <c r="F20" s="622">
        <v>0</v>
      </c>
      <c r="G20" s="622">
        <v>0</v>
      </c>
      <c r="H20" s="622">
        <v>0</v>
      </c>
      <c r="I20" s="623">
        <v>0</v>
      </c>
      <c r="J20" s="623">
        <v>0</v>
      </c>
      <c r="K20" s="623">
        <v>0</v>
      </c>
      <c r="L20" s="624">
        <v>-2037.5</v>
      </c>
      <c r="M20" s="1249">
        <v>0</v>
      </c>
      <c r="N20" s="635">
        <v>0</v>
      </c>
      <c r="O20" s="635">
        <v>0</v>
      </c>
      <c r="P20" s="635">
        <v>0</v>
      </c>
      <c r="Q20" s="635">
        <v>0</v>
      </c>
      <c r="R20" s="635">
        <v>0</v>
      </c>
      <c r="S20" s="636">
        <v>0</v>
      </c>
      <c r="T20" s="636">
        <v>0</v>
      </c>
      <c r="U20" s="636">
        <v>0</v>
      </c>
      <c r="V20" s="1253">
        <v>-7.7560000000000002</v>
      </c>
    </row>
    <row r="21" spans="2:23" ht="42.75">
      <c r="B21" s="620" t="s">
        <v>625</v>
      </c>
      <c r="C21" s="621">
        <v>535931.94900000002</v>
      </c>
      <c r="D21" s="622">
        <v>551702.72699999996</v>
      </c>
      <c r="E21" s="622">
        <v>404684.25799999997</v>
      </c>
      <c r="F21" s="622">
        <v>956872.32199999993</v>
      </c>
      <c r="G21" s="622">
        <v>661712.79099999997</v>
      </c>
      <c r="H21" s="622">
        <v>-1141753.274</v>
      </c>
      <c r="I21" s="623">
        <v>3178544.23</v>
      </c>
      <c r="J21" s="623">
        <v>973368.11</v>
      </c>
      <c r="K21" s="623">
        <v>4094415</v>
      </c>
      <c r="L21" s="624">
        <v>-4053623.3739999998</v>
      </c>
      <c r="M21" s="1249">
        <v>6219.2460000000001</v>
      </c>
      <c r="N21" s="635">
        <v>7956.1729999999998</v>
      </c>
      <c r="O21" s="635">
        <v>6468.2060000000001</v>
      </c>
      <c r="P21" s="635">
        <v>19610.48</v>
      </c>
      <c r="Q21" s="635">
        <v>13605.982</v>
      </c>
      <c r="R21" s="635">
        <v>-26424.582000000002</v>
      </c>
      <c r="S21" s="636">
        <v>81170.565000000002</v>
      </c>
      <c r="T21" s="636">
        <v>23794</v>
      </c>
      <c r="U21" s="636">
        <v>101632</v>
      </c>
      <c r="V21" s="1253">
        <v>-100873.75</v>
      </c>
      <c r="W21" s="1251"/>
    </row>
    <row r="22" spans="2:23">
      <c r="B22" s="625" t="s">
        <v>626</v>
      </c>
      <c r="C22" s="621">
        <v>-756.32899999999995</v>
      </c>
      <c r="D22" s="622">
        <v>-6342.4809999999998</v>
      </c>
      <c r="E22" s="622">
        <v>12826.759</v>
      </c>
      <c r="F22" s="622">
        <v>-21438.287</v>
      </c>
      <c r="G22" s="622">
        <v>-8431.5249999999996</v>
      </c>
      <c r="H22" s="622">
        <v>1449.586</v>
      </c>
      <c r="I22" s="623">
        <v>-1432</v>
      </c>
      <c r="J22" s="623">
        <v>36624.777000000002</v>
      </c>
      <c r="K22" s="623">
        <v>-11792</v>
      </c>
      <c r="L22" s="624">
        <v>-23205.829000000002</v>
      </c>
      <c r="M22" s="1249">
        <v>-41</v>
      </c>
      <c r="N22" s="635">
        <v>-80</v>
      </c>
      <c r="O22" s="635">
        <v>377</v>
      </c>
      <c r="P22" s="635">
        <v>-715</v>
      </c>
      <c r="Q22" s="635">
        <v>-7</v>
      </c>
      <c r="R22" s="635">
        <v>200</v>
      </c>
      <c r="S22" s="636">
        <v>38</v>
      </c>
      <c r="T22" s="636">
        <v>853</v>
      </c>
      <c r="U22" s="636">
        <v>-288</v>
      </c>
      <c r="V22" s="1253">
        <v>-540.14800000000002</v>
      </c>
    </row>
    <row r="23" spans="2:23">
      <c r="B23" s="625" t="s">
        <v>627</v>
      </c>
      <c r="C23" s="621">
        <v>0</v>
      </c>
      <c r="D23" s="622">
        <v>0</v>
      </c>
      <c r="E23" s="622">
        <v>0</v>
      </c>
      <c r="F23" s="622">
        <v>0</v>
      </c>
      <c r="G23" s="622">
        <v>0</v>
      </c>
      <c r="H23" s="622">
        <v>0</v>
      </c>
      <c r="I23" s="623">
        <v>0</v>
      </c>
      <c r="J23" s="623">
        <v>0</v>
      </c>
      <c r="K23" s="623">
        <v>0</v>
      </c>
      <c r="L23" s="624">
        <v>0</v>
      </c>
      <c r="M23" s="1249">
        <v>0</v>
      </c>
      <c r="N23" s="635">
        <v>0</v>
      </c>
      <c r="O23" s="635">
        <v>0</v>
      </c>
      <c r="P23" s="635">
        <v>0</v>
      </c>
      <c r="Q23" s="635">
        <v>0</v>
      </c>
      <c r="R23" s="635">
        <v>0</v>
      </c>
      <c r="S23" s="636">
        <v>0</v>
      </c>
      <c r="T23" s="636">
        <v>0</v>
      </c>
      <c r="U23" s="636">
        <v>0</v>
      </c>
      <c r="V23" s="1253">
        <v>0</v>
      </c>
    </row>
    <row r="24" spans="2:23">
      <c r="B24" s="625" t="s">
        <v>633</v>
      </c>
      <c r="C24" s="621">
        <v>0</v>
      </c>
      <c r="D24" s="622">
        <v>0</v>
      </c>
      <c r="E24" s="622">
        <v>0</v>
      </c>
      <c r="F24" s="622">
        <v>0</v>
      </c>
      <c r="G24" s="622">
        <v>0</v>
      </c>
      <c r="H24" s="622">
        <v>0</v>
      </c>
      <c r="I24" s="623">
        <v>214.40600000000001</v>
      </c>
      <c r="J24" s="623">
        <v>782.89300000000003</v>
      </c>
      <c r="K24" s="623">
        <v>748</v>
      </c>
      <c r="L24" s="624">
        <v>744.82299999999998</v>
      </c>
      <c r="M24" s="1249">
        <v>0</v>
      </c>
      <c r="N24" s="635">
        <v>0</v>
      </c>
      <c r="O24" s="635">
        <v>0</v>
      </c>
      <c r="P24" s="635">
        <v>0</v>
      </c>
      <c r="Q24" s="635">
        <v>0</v>
      </c>
      <c r="R24" s="635">
        <v>0</v>
      </c>
      <c r="S24" s="636">
        <v>536.01400000000001</v>
      </c>
      <c r="T24" s="636">
        <v>656.92600000000004</v>
      </c>
      <c r="U24" s="636">
        <v>577</v>
      </c>
      <c r="V24" s="1253">
        <v>580.83699999999999</v>
      </c>
    </row>
    <row r="25" spans="2:23">
      <c r="B25" s="625" t="s">
        <v>634</v>
      </c>
      <c r="C25" s="621">
        <v>0</v>
      </c>
      <c r="D25" s="622">
        <v>0</v>
      </c>
      <c r="E25" s="622">
        <v>0</v>
      </c>
      <c r="F25" s="622">
        <v>0</v>
      </c>
      <c r="G25" s="622">
        <v>0</v>
      </c>
      <c r="H25" s="622">
        <v>0</v>
      </c>
      <c r="I25" s="623">
        <v>0</v>
      </c>
      <c r="J25" s="623">
        <v>0</v>
      </c>
      <c r="K25" s="623">
        <v>0</v>
      </c>
      <c r="L25" s="624">
        <v>0</v>
      </c>
      <c r="M25" s="1249">
        <v>0</v>
      </c>
      <c r="N25" s="635">
        <v>0</v>
      </c>
      <c r="O25" s="635">
        <v>0</v>
      </c>
      <c r="P25" s="635">
        <v>0</v>
      </c>
      <c r="Q25" s="635">
        <v>0</v>
      </c>
      <c r="R25" s="635">
        <v>0</v>
      </c>
      <c r="S25" s="636">
        <v>0</v>
      </c>
      <c r="T25" s="636">
        <v>0</v>
      </c>
      <c r="U25" s="636">
        <v>0</v>
      </c>
      <c r="V25" s="1253">
        <v>0</v>
      </c>
    </row>
    <row r="26" spans="2:23" ht="42.75">
      <c r="B26" s="620" t="s">
        <v>630</v>
      </c>
      <c r="C26" s="621">
        <v>0</v>
      </c>
      <c r="D26" s="622">
        <v>0</v>
      </c>
      <c r="E26" s="622">
        <v>0</v>
      </c>
      <c r="F26" s="622">
        <v>0</v>
      </c>
      <c r="G26" s="622">
        <v>0</v>
      </c>
      <c r="H26" s="622">
        <v>433.584</v>
      </c>
      <c r="I26" s="623">
        <v>32.938000000000002</v>
      </c>
      <c r="J26" s="623">
        <v>120.209</v>
      </c>
      <c r="K26" s="623">
        <v>1900</v>
      </c>
      <c r="L26" s="624">
        <v>4.9510000000000005</v>
      </c>
      <c r="M26" s="1249">
        <v>0</v>
      </c>
      <c r="N26" s="635">
        <v>0</v>
      </c>
      <c r="O26" s="635">
        <v>0</v>
      </c>
      <c r="P26" s="635">
        <v>0</v>
      </c>
      <c r="Q26" s="635">
        <v>0</v>
      </c>
      <c r="R26" s="635">
        <v>12.686999999999999</v>
      </c>
      <c r="S26" s="636">
        <v>2.9000000000000001E-2</v>
      </c>
      <c r="T26" s="636">
        <v>0.72099999999999997</v>
      </c>
      <c r="U26" s="636">
        <v>4</v>
      </c>
      <c r="V26" s="1253">
        <v>3.4489999999999998</v>
      </c>
    </row>
    <row r="27" spans="2:23" ht="43.5" thickBot="1">
      <c r="B27" s="626" t="s">
        <v>631</v>
      </c>
      <c r="C27" s="627">
        <v>-7584.223</v>
      </c>
      <c r="D27" s="628">
        <v>16048.328</v>
      </c>
      <c r="E27" s="628">
        <v>-2425.9679999999998</v>
      </c>
      <c r="F27" s="628">
        <v>3666.3470000000002</v>
      </c>
      <c r="G27" s="628">
        <v>-5417.7179999999998</v>
      </c>
      <c r="H27" s="628">
        <v>801.255</v>
      </c>
      <c r="I27" s="629">
        <v>17639.27</v>
      </c>
      <c r="J27" s="629">
        <v>6206.2830000000004</v>
      </c>
      <c r="K27" s="629">
        <v>-4679</v>
      </c>
      <c r="L27" s="630">
        <v>-79858.758000000002</v>
      </c>
      <c r="M27" s="1250">
        <v>-152.67599999999999</v>
      </c>
      <c r="N27" s="637">
        <v>417.726</v>
      </c>
      <c r="O27" s="637">
        <v>-28.539000000000001</v>
      </c>
      <c r="P27" s="637">
        <v>81.474000000000004</v>
      </c>
      <c r="Q27" s="637">
        <v>120.39400000000001</v>
      </c>
      <c r="R27" s="637">
        <v>-35.097999999999999</v>
      </c>
      <c r="S27" s="638">
        <v>198.529</v>
      </c>
      <c r="T27" s="638">
        <v>-36</v>
      </c>
      <c r="U27" s="638">
        <v>1196</v>
      </c>
      <c r="V27" s="1254">
        <v>-2155.9370000000004</v>
      </c>
    </row>
    <row r="28" spans="2:23" ht="14.25" customHeight="1" thickBot="1">
      <c r="B28" s="639" t="s">
        <v>635</v>
      </c>
      <c r="C28" s="640">
        <f>C18+C19+C21+C22+C23+C24+C25+C26+C27+C20</f>
        <v>858671.70899999992</v>
      </c>
      <c r="D28" s="633">
        <f t="shared" ref="D28:V28" si="1">D18+D19+D21+D22+D23+D24+D25+D26+D27+D20</f>
        <v>783517.53999999992</v>
      </c>
      <c r="E28" s="633">
        <f t="shared" si="1"/>
        <v>588997.00799999991</v>
      </c>
      <c r="F28" s="633">
        <f t="shared" si="1"/>
        <v>1219550.827</v>
      </c>
      <c r="G28" s="633">
        <f t="shared" si="1"/>
        <v>1204496.19</v>
      </c>
      <c r="H28" s="633">
        <f t="shared" si="1"/>
        <v>-1083393.8790000002</v>
      </c>
      <c r="I28" s="633">
        <f t="shared" si="1"/>
        <v>4701756.6970000006</v>
      </c>
      <c r="J28" s="633">
        <f t="shared" si="1"/>
        <v>1144628.3119999999</v>
      </c>
      <c r="K28" s="633">
        <f t="shared" si="1"/>
        <v>5618892</v>
      </c>
      <c r="L28" s="634">
        <f>L18+L19+L21+L22+L23+L24+L25+L26+L27+L20</f>
        <v>-4948654.1320000002</v>
      </c>
      <c r="M28" s="640">
        <f t="shared" si="1"/>
        <v>12295.356</v>
      </c>
      <c r="N28" s="633">
        <f t="shared" si="1"/>
        <v>19582.303</v>
      </c>
      <c r="O28" s="633">
        <f t="shared" si="1"/>
        <v>8995.982</v>
      </c>
      <c r="P28" s="633">
        <f t="shared" si="1"/>
        <v>27955.698</v>
      </c>
      <c r="Q28" s="633">
        <f t="shared" si="1"/>
        <v>37331.813999999998</v>
      </c>
      <c r="R28" s="633">
        <f t="shared" si="1"/>
        <v>-12484.643000000004</v>
      </c>
      <c r="S28" s="633">
        <f t="shared" si="1"/>
        <v>138743.42500000002</v>
      </c>
      <c r="T28" s="633">
        <f t="shared" si="1"/>
        <v>22130.903999999999</v>
      </c>
      <c r="U28" s="633">
        <f t="shared" si="1"/>
        <v>168745</v>
      </c>
      <c r="V28" s="634">
        <f t="shared" si="1"/>
        <v>-126232.19600000001</v>
      </c>
    </row>
    <row r="29" spans="2:23">
      <c r="B29" s="641"/>
      <c r="H29" s="642"/>
      <c r="M29" s="643"/>
    </row>
    <row r="30" spans="2:23">
      <c r="B30" s="1483" t="s">
        <v>636</v>
      </c>
      <c r="C30" s="1483"/>
      <c r="D30" s="1483"/>
      <c r="E30" s="1483"/>
      <c r="F30" s="1483"/>
      <c r="G30" s="1483"/>
      <c r="H30" s="1483"/>
      <c r="I30" s="1483"/>
      <c r="J30" s="1483"/>
      <c r="K30" s="1483"/>
      <c r="L30" s="1483"/>
      <c r="M30" s="1483"/>
      <c r="N30" s="1483"/>
      <c r="O30" s="1483"/>
      <c r="P30" s="1483"/>
      <c r="Q30" s="1483"/>
      <c r="R30" s="1483"/>
      <c r="S30" s="1483"/>
      <c r="T30" s="771"/>
    </row>
    <row r="31" spans="2:23">
      <c r="B31" s="644"/>
      <c r="C31" s="644"/>
      <c r="D31" s="644"/>
      <c r="E31" s="644"/>
      <c r="F31" s="644"/>
      <c r="G31" s="644"/>
      <c r="H31" s="644"/>
      <c r="I31" s="771"/>
      <c r="J31" s="645"/>
      <c r="K31" s="645"/>
      <c r="L31" s="645"/>
    </row>
    <row r="32" spans="2:23">
      <c r="J32" s="646"/>
      <c r="K32" s="646"/>
      <c r="L32" s="646"/>
    </row>
    <row r="33" spans="3:20">
      <c r="C33" s="642"/>
      <c r="D33" s="642"/>
      <c r="E33" s="642"/>
      <c r="F33" s="642"/>
      <c r="G33" s="642"/>
      <c r="H33" s="642"/>
      <c r="I33" s="642"/>
      <c r="J33" s="642"/>
      <c r="K33" s="642"/>
      <c r="L33" s="642"/>
      <c r="M33" s="642"/>
      <c r="N33" s="642"/>
      <c r="O33" s="642"/>
      <c r="P33" s="642"/>
      <c r="Q33" s="642"/>
      <c r="R33" s="642"/>
      <c r="S33" s="642"/>
      <c r="T33" s="642"/>
    </row>
    <row r="38" spans="3:20">
      <c r="C38" s="642"/>
      <c r="D38" s="642"/>
      <c r="E38" s="642"/>
      <c r="F38" s="642"/>
      <c r="G38" s="642"/>
      <c r="H38" s="642"/>
      <c r="I38" s="642"/>
      <c r="J38" s="642"/>
      <c r="K38" s="642"/>
      <c r="L38" s="642"/>
      <c r="M38" s="642"/>
      <c r="N38" s="642"/>
      <c r="O38" s="642"/>
      <c r="P38" s="642"/>
      <c r="Q38" s="642"/>
      <c r="R38" s="642"/>
      <c r="S38" s="642"/>
      <c r="T38" s="642"/>
    </row>
  </sheetData>
  <mergeCells count="6">
    <mergeCell ref="B30:S30"/>
    <mergeCell ref="U1:V1"/>
    <mergeCell ref="B5:B6"/>
    <mergeCell ref="B3:V3"/>
    <mergeCell ref="C5:L5"/>
    <mergeCell ref="M5:V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2"/>
  <sheetViews>
    <sheetView workbookViewId="0"/>
  </sheetViews>
  <sheetFormatPr defaultColWidth="9.140625" defaultRowHeight="14.25"/>
  <cols>
    <col min="1" max="1" width="9.140625" style="450"/>
    <col min="2" max="2" width="36.140625" style="450" customWidth="1"/>
    <col min="3" max="18" width="9.140625" style="450"/>
    <col min="19" max="20" width="10.7109375" style="450" customWidth="1"/>
    <col min="21" max="16384" width="9.140625" style="450"/>
  </cols>
  <sheetData>
    <row r="1" spans="2:26">
      <c r="L1" s="1256"/>
      <c r="T1" s="662"/>
      <c r="U1" s="662" t="s">
        <v>652</v>
      </c>
      <c r="V1" s="1256"/>
    </row>
    <row r="3" spans="2:26" ht="14.25" customHeight="1">
      <c r="B3" s="1493" t="s">
        <v>638</v>
      </c>
      <c r="C3" s="1493"/>
      <c r="D3" s="1493"/>
      <c r="E3" s="1493"/>
      <c r="F3" s="1493"/>
      <c r="G3" s="1493"/>
      <c r="H3" s="1493"/>
      <c r="I3" s="1493"/>
      <c r="J3" s="1493"/>
      <c r="K3" s="1493"/>
      <c r="L3" s="1493"/>
      <c r="M3" s="1493"/>
      <c r="N3" s="1493"/>
      <c r="O3" s="1493"/>
      <c r="P3" s="1493"/>
      <c r="Q3" s="1493"/>
      <c r="R3" s="1493"/>
      <c r="S3" s="1493"/>
      <c r="T3" s="1493"/>
    </row>
    <row r="4" spans="2:26" ht="15" thickBot="1">
      <c r="B4" s="647"/>
      <c r="C4" s="647"/>
      <c r="D4" s="647"/>
      <c r="E4" s="647"/>
      <c r="F4" s="647"/>
      <c r="G4" s="647"/>
      <c r="H4" s="647"/>
      <c r="I4" s="647"/>
      <c r="J4" s="647"/>
      <c r="K4" s="647"/>
      <c r="L4" s="647"/>
    </row>
    <row r="5" spans="2:26" ht="15" customHeight="1" thickBot="1">
      <c r="B5" s="1491" t="s">
        <v>639</v>
      </c>
      <c r="C5" s="1488" t="s">
        <v>533</v>
      </c>
      <c r="D5" s="1489"/>
      <c r="E5" s="1489"/>
      <c r="F5" s="1489"/>
      <c r="G5" s="1489"/>
      <c r="H5" s="1489"/>
      <c r="I5" s="1489"/>
      <c r="J5" s="1489"/>
      <c r="K5" s="1489"/>
      <c r="L5" s="1490"/>
      <c r="M5" s="1494" t="s">
        <v>550</v>
      </c>
      <c r="N5" s="1495"/>
      <c r="O5" s="1495"/>
      <c r="P5" s="1495"/>
      <c r="Q5" s="1495"/>
      <c r="R5" s="1495"/>
      <c r="S5" s="1495"/>
      <c r="T5" s="1495"/>
      <c r="U5" s="1495"/>
      <c r="V5" s="1496"/>
    </row>
    <row r="6" spans="2:26" ht="15" thickBot="1">
      <c r="B6" s="1492"/>
      <c r="C6" s="648">
        <v>2013</v>
      </c>
      <c r="D6" s="649">
        <v>2014</v>
      </c>
      <c r="E6" s="649">
        <v>2015</v>
      </c>
      <c r="F6" s="649">
        <v>2016</v>
      </c>
      <c r="G6" s="649">
        <v>2017</v>
      </c>
      <c r="H6" s="649">
        <v>2018</v>
      </c>
      <c r="I6" s="504" t="s">
        <v>246</v>
      </c>
      <c r="J6" s="650">
        <v>2020</v>
      </c>
      <c r="K6" s="650">
        <v>2021</v>
      </c>
      <c r="L6" s="651">
        <v>2022</v>
      </c>
      <c r="M6" s="652">
        <v>2013</v>
      </c>
      <c r="N6" s="649">
        <v>2014</v>
      </c>
      <c r="O6" s="649">
        <v>2015</v>
      </c>
      <c r="P6" s="649">
        <v>2016</v>
      </c>
      <c r="Q6" s="649">
        <v>2017</v>
      </c>
      <c r="R6" s="649">
        <v>2018</v>
      </c>
      <c r="S6" s="569" t="s">
        <v>246</v>
      </c>
      <c r="T6" s="653">
        <v>2020</v>
      </c>
      <c r="U6" s="653">
        <v>2021</v>
      </c>
      <c r="V6" s="1277">
        <v>2022</v>
      </c>
    </row>
    <row r="7" spans="2:26" ht="57">
      <c r="B7" s="507" t="s">
        <v>739</v>
      </c>
      <c r="C7" s="654">
        <v>5.4750555130260503</v>
      </c>
      <c r="D7" s="655">
        <v>5.614865436025096</v>
      </c>
      <c r="E7" s="655">
        <v>5.6460579493432306</v>
      </c>
      <c r="F7" s="655">
        <v>5.6592780633401452</v>
      </c>
      <c r="G7" s="655">
        <v>5.6485127987632833</v>
      </c>
      <c r="H7" s="655">
        <v>5.3043173950256373</v>
      </c>
      <c r="I7" s="1257">
        <v>5.6730215719112076</v>
      </c>
      <c r="J7" s="1257">
        <v>5.5113157244250921</v>
      </c>
      <c r="K7" s="1257">
        <v>5.7442326138840372</v>
      </c>
      <c r="L7" s="1258">
        <v>5.178856418730593</v>
      </c>
      <c r="M7" s="656">
        <v>6.2533361397454534</v>
      </c>
      <c r="N7" s="655">
        <v>6.6343952324465345</v>
      </c>
      <c r="O7" s="655">
        <v>6.3425047622861381</v>
      </c>
      <c r="P7" s="655">
        <v>6.1617135845848177</v>
      </c>
      <c r="Q7" s="655">
        <v>6.1189072954059718</v>
      </c>
      <c r="R7" s="655">
        <v>5.6414656077345402</v>
      </c>
      <c r="S7" s="1257">
        <v>6.1408722771364666</v>
      </c>
      <c r="T7" s="1257">
        <v>5.8262626873932177</v>
      </c>
      <c r="U7" s="1257">
        <v>6.185257456074627</v>
      </c>
      <c r="V7" s="1258">
        <v>5.3223122491389505</v>
      </c>
      <c r="X7" s="1256"/>
      <c r="Z7" s="1256"/>
    </row>
    <row r="8" spans="2:26" ht="28.5">
      <c r="B8" s="490" t="s">
        <v>640</v>
      </c>
      <c r="C8" s="1259">
        <v>8.2423814403838147</v>
      </c>
      <c r="D8" s="658">
        <v>6.7288037028964283</v>
      </c>
      <c r="E8" s="658">
        <v>5.9247202142805611</v>
      </c>
      <c r="F8" s="658">
        <v>5.8064750340874536</v>
      </c>
      <c r="G8" s="658">
        <v>5.530992119663793</v>
      </c>
      <c r="H8" s="658">
        <v>1.2857544060412749</v>
      </c>
      <c r="I8" s="659">
        <v>10.555666957683655</v>
      </c>
      <c r="J8" s="659">
        <v>3.3005598136115255</v>
      </c>
      <c r="K8" s="659">
        <v>9.2824989423188899</v>
      </c>
      <c r="L8" s="1260">
        <v>-3.4285515273835898</v>
      </c>
      <c r="M8" s="1261">
        <v>9.1255097795424227</v>
      </c>
      <c r="N8" s="658">
        <v>8.184206949434035</v>
      </c>
      <c r="O8" s="658">
        <v>4.7579042063554953</v>
      </c>
      <c r="P8" s="658">
        <v>5.0501795970054575</v>
      </c>
      <c r="Q8" s="658">
        <v>5.8335572493700392</v>
      </c>
      <c r="R8" s="658">
        <v>1.8718116068310002</v>
      </c>
      <c r="S8" s="659">
        <v>10.9393315888614</v>
      </c>
      <c r="T8" s="659">
        <v>2.607915770911454</v>
      </c>
      <c r="U8" s="659">
        <v>10.285750888114</v>
      </c>
      <c r="V8" s="1260">
        <v>-3.3338081951482099</v>
      </c>
      <c r="X8" s="1256"/>
      <c r="Z8" s="1256"/>
    </row>
    <row r="9" spans="2:26" ht="28.5">
      <c r="B9" s="490" t="s">
        <v>641</v>
      </c>
      <c r="C9" s="1259">
        <v>6.1723777970083198</v>
      </c>
      <c r="D9" s="658">
        <v>7.8098132076889231</v>
      </c>
      <c r="E9" s="658">
        <v>6.9623980680888087</v>
      </c>
      <c r="F9" s="658">
        <v>6.1512026625827412</v>
      </c>
      <c r="G9" s="658">
        <v>5.7547391850810303</v>
      </c>
      <c r="H9" s="658">
        <v>4.1918528318530699</v>
      </c>
      <c r="I9" s="659">
        <v>5.8224293418323843</v>
      </c>
      <c r="J9" s="659">
        <v>5.2221681316361668</v>
      </c>
      <c r="K9" s="659">
        <v>8.2293910456042401</v>
      </c>
      <c r="L9" s="1260">
        <v>3.6694060986090071</v>
      </c>
      <c r="M9" s="1261">
        <v>6.562645247475146</v>
      </c>
      <c r="N9" s="658">
        <v>7.7428014013025113</v>
      </c>
      <c r="O9" s="658">
        <v>7.3235518998079927</v>
      </c>
      <c r="P9" s="658">
        <v>6.0094680588241109</v>
      </c>
      <c r="Q9" s="658">
        <v>5.2172905564977317</v>
      </c>
      <c r="R9" s="658">
        <v>4.2283360871580369</v>
      </c>
      <c r="S9" s="659">
        <v>6.1450954500772212</v>
      </c>
      <c r="T9" s="659">
        <v>5.0518931812611925</v>
      </c>
      <c r="U9" s="659">
        <v>7.8920260640492899</v>
      </c>
      <c r="V9" s="1260">
        <v>3.2357451512540618</v>
      </c>
      <c r="X9" s="1256"/>
      <c r="Z9" s="1256"/>
    </row>
    <row r="10" spans="2:26" ht="28.5">
      <c r="B10" s="490" t="s">
        <v>642</v>
      </c>
      <c r="C10" s="1259">
        <v>7.9974756376200693</v>
      </c>
      <c r="D10" s="658">
        <v>6.4856596631832168</v>
      </c>
      <c r="E10" s="658">
        <v>6.233192756507548</v>
      </c>
      <c r="F10" s="658">
        <v>7.0277529794452231</v>
      </c>
      <c r="G10" s="658">
        <v>6.4429996829816014</v>
      </c>
      <c r="H10" s="658">
        <v>5.039069332689377</v>
      </c>
      <c r="I10" s="659">
        <v>5.8392909260529882</v>
      </c>
      <c r="J10" s="659">
        <v>5.4002630144128458</v>
      </c>
      <c r="K10" s="659">
        <v>6.2684254962784971</v>
      </c>
      <c r="L10" s="1260">
        <v>4.6220218478492487</v>
      </c>
      <c r="M10" s="1261" t="s">
        <v>643</v>
      </c>
      <c r="N10" s="658">
        <v>6.6905655883359119</v>
      </c>
      <c r="O10" s="658">
        <v>6.5285402667628372</v>
      </c>
      <c r="P10" s="658">
        <v>6.5949739355102999</v>
      </c>
      <c r="Q10" s="658">
        <v>6.566930762181272</v>
      </c>
      <c r="R10" s="658">
        <v>5.1242717889072686</v>
      </c>
      <c r="S10" s="659">
        <v>5.6437335962363093</v>
      </c>
      <c r="T10" s="659">
        <v>5.2077639930688484</v>
      </c>
      <c r="U10" s="659">
        <v>6.2516226825547401</v>
      </c>
      <c r="V10" s="1260">
        <v>4.4393950759429961</v>
      </c>
      <c r="X10" s="1256"/>
      <c r="Z10" s="1256"/>
    </row>
    <row r="11" spans="2:26" ht="28.5">
      <c r="B11" s="490" t="s">
        <v>644</v>
      </c>
      <c r="C11" s="1259">
        <v>5.3204910989376515</v>
      </c>
      <c r="D11" s="658">
        <v>5.0375323538523116</v>
      </c>
      <c r="E11" s="658">
        <v>7.5167827364738953</v>
      </c>
      <c r="F11" s="658">
        <v>6.3084195686733766</v>
      </c>
      <c r="G11" s="658">
        <v>6.0717384620747605</v>
      </c>
      <c r="H11" s="658">
        <v>5.9760428885691841</v>
      </c>
      <c r="I11" s="659">
        <v>6.3064446294001124</v>
      </c>
      <c r="J11" s="659">
        <v>5.6630060467549068</v>
      </c>
      <c r="K11" s="659">
        <v>6.1531513295550129</v>
      </c>
      <c r="L11" s="1260">
        <v>4.9198595989632281</v>
      </c>
      <c r="M11" s="1261" t="s">
        <v>643</v>
      </c>
      <c r="N11" s="658" t="s">
        <v>643</v>
      </c>
      <c r="O11" s="658" t="s">
        <v>643</v>
      </c>
      <c r="P11" s="658">
        <v>5.6774226588440886</v>
      </c>
      <c r="Q11" s="658">
        <v>5.7753215035865058</v>
      </c>
      <c r="R11" s="658">
        <v>5.6498851931890712</v>
      </c>
      <c r="S11" s="659">
        <v>6.5204176199312833</v>
      </c>
      <c r="T11" s="659">
        <v>5.529067091849563</v>
      </c>
      <c r="U11" s="659">
        <v>5.7943293003903262</v>
      </c>
      <c r="V11" s="1260">
        <v>4.6626818403850097</v>
      </c>
      <c r="X11" s="1256"/>
      <c r="Z11" s="1256"/>
    </row>
    <row r="12" spans="2:26" ht="29.25" thickBot="1">
      <c r="B12" s="657" t="s">
        <v>645</v>
      </c>
      <c r="C12" s="1262" t="s">
        <v>643</v>
      </c>
      <c r="D12" s="1263" t="s">
        <v>643</v>
      </c>
      <c r="E12" s="1263" t="s">
        <v>643</v>
      </c>
      <c r="F12" s="1263">
        <v>5.5688882289879604</v>
      </c>
      <c r="G12" s="1263">
        <v>5.2516141726296626</v>
      </c>
      <c r="H12" s="1263">
        <v>6.5102628455658893</v>
      </c>
      <c r="I12" s="1264">
        <v>6.162698576041949</v>
      </c>
      <c r="J12" s="1264">
        <v>5.8164954750096358</v>
      </c>
      <c r="K12" s="1264">
        <v>6.6469809519366931</v>
      </c>
      <c r="L12" s="1265">
        <v>5.5283951509552525</v>
      </c>
      <c r="M12" s="1266" t="s">
        <v>643</v>
      </c>
      <c r="N12" s="1263" t="s">
        <v>643</v>
      </c>
      <c r="O12" s="1263" t="s">
        <v>643</v>
      </c>
      <c r="P12" s="1263" t="s">
        <v>643</v>
      </c>
      <c r="Q12" s="1263" t="s">
        <v>643</v>
      </c>
      <c r="R12" s="1263" t="s">
        <v>643</v>
      </c>
      <c r="S12" s="1264">
        <v>6.1609456195112475</v>
      </c>
      <c r="T12" s="1264">
        <v>5.8657136231464122</v>
      </c>
      <c r="U12" s="1264">
        <v>6.425942819489129</v>
      </c>
      <c r="V12" s="1265">
        <v>5.5011122520427671</v>
      </c>
      <c r="X12" s="1256"/>
      <c r="Z12" s="1256"/>
    </row>
    <row r="13" spans="2:26" ht="57">
      <c r="B13" s="507" t="s">
        <v>740</v>
      </c>
      <c r="C13" s="1267">
        <v>2.5627051246097432</v>
      </c>
      <c r="D13" s="1268">
        <v>3.0964949118255092</v>
      </c>
      <c r="E13" s="1268">
        <v>3.4294108814284741</v>
      </c>
      <c r="F13" s="1268">
        <v>3.6636498208307389</v>
      </c>
      <c r="G13" s="1268">
        <v>3.6220719555688508</v>
      </c>
      <c r="H13" s="1268">
        <v>3.3646850927347982</v>
      </c>
      <c r="I13" s="1269">
        <v>3.8450896657215461</v>
      </c>
      <c r="J13" s="1269">
        <v>3.6553540447948674</v>
      </c>
      <c r="K13" s="1269">
        <v>3.7017896188413113</v>
      </c>
      <c r="L13" s="1270">
        <v>2.2188311019513574</v>
      </c>
      <c r="M13" s="1271">
        <v>3.468160738343895</v>
      </c>
      <c r="N13" s="1268">
        <v>4.4782355613292975</v>
      </c>
      <c r="O13" s="1268">
        <v>4.599000643531852</v>
      </c>
      <c r="P13" s="1268">
        <v>4.6840162706431014</v>
      </c>
      <c r="Q13" s="1268">
        <v>4.5356586586466987</v>
      </c>
      <c r="R13" s="1268">
        <v>4.1344893852112428</v>
      </c>
      <c r="S13" s="1268">
        <v>4.744720525021588</v>
      </c>
      <c r="T13" s="1269">
        <v>4.3543664259964761</v>
      </c>
      <c r="U13" s="1269">
        <v>4.4366775275181798</v>
      </c>
      <c r="V13" s="1270">
        <v>2.37187163626785</v>
      </c>
      <c r="X13" s="1256"/>
      <c r="Y13" s="1256"/>
      <c r="Z13" s="1256"/>
    </row>
    <row r="14" spans="2:26" ht="28.5">
      <c r="B14" s="490" t="s">
        <v>646</v>
      </c>
      <c r="C14" s="1259">
        <v>6.8923814403837396</v>
      </c>
      <c r="D14" s="658">
        <v>7.2781534337726734</v>
      </c>
      <c r="E14" s="658">
        <v>6.3606226140855346</v>
      </c>
      <c r="F14" s="658">
        <v>5.9723485553049454</v>
      </c>
      <c r="G14" s="658">
        <v>3.1673695989966859</v>
      </c>
      <c r="H14" s="658">
        <v>0.37549239101330717</v>
      </c>
      <c r="I14" s="659">
        <v>10.163554284585301</v>
      </c>
      <c r="J14" s="659">
        <v>1.0483774444315279</v>
      </c>
      <c r="K14" s="659">
        <v>4.4158366390742003</v>
      </c>
      <c r="L14" s="1260">
        <v>-22.1654612199174</v>
      </c>
      <c r="M14" s="1261">
        <v>7.7755097795423476</v>
      </c>
      <c r="N14" s="658">
        <v>8.7335566803102793</v>
      </c>
      <c r="O14" s="658">
        <v>5.1938066061604697</v>
      </c>
      <c r="P14" s="658">
        <v>5.2160531182229501</v>
      </c>
      <c r="Q14" s="658">
        <v>3.4699347287029298</v>
      </c>
      <c r="R14" s="658">
        <v>0.96154959180303301</v>
      </c>
      <c r="S14" s="658">
        <v>10.543972227713599</v>
      </c>
      <c r="T14" s="659">
        <v>0.35573340173146301</v>
      </c>
      <c r="U14" s="659">
        <v>5.4189563213128498</v>
      </c>
      <c r="V14" s="1260">
        <v>-22.067295515833798</v>
      </c>
    </row>
    <row r="15" spans="2:26" ht="28.5">
      <c r="B15" s="490" t="s">
        <v>647</v>
      </c>
      <c r="C15" s="1259">
        <v>3.2314438830015382</v>
      </c>
      <c r="D15" s="658">
        <v>6.002527229131573</v>
      </c>
      <c r="E15" s="658">
        <v>6.8445789621217603</v>
      </c>
      <c r="F15" s="658">
        <v>6.5350410038816449</v>
      </c>
      <c r="G15" s="658">
        <v>5.1753153146011632</v>
      </c>
      <c r="H15" s="658">
        <v>3.1611592957169519</v>
      </c>
      <c r="I15" s="659">
        <v>4.6027696094284405</v>
      </c>
      <c r="J15" s="659">
        <v>4.0392533215236206</v>
      </c>
      <c r="K15" s="659">
        <v>5.7409848922319711</v>
      </c>
      <c r="L15" s="1260">
        <v>-5.6165332269066921</v>
      </c>
      <c r="M15" s="1261">
        <v>3.6217113334683635</v>
      </c>
      <c r="N15" s="658">
        <v>5.9355154227451505</v>
      </c>
      <c r="O15" s="658">
        <v>7.2057327938409372</v>
      </c>
      <c r="P15" s="658">
        <v>6.3933064001230182</v>
      </c>
      <c r="Q15" s="658">
        <v>4.6378666860178743</v>
      </c>
      <c r="R15" s="658">
        <v>3.1976425510219189</v>
      </c>
      <c r="S15" s="658">
        <v>4.9254357176732775</v>
      </c>
      <c r="T15" s="659">
        <v>3.8689783711486361</v>
      </c>
      <c r="U15" s="659">
        <v>5.4036199106770217</v>
      </c>
      <c r="V15" s="1260">
        <v>-5.1483210541897337</v>
      </c>
      <c r="X15" s="1256"/>
      <c r="Z15" s="1256"/>
    </row>
    <row r="16" spans="2:26" ht="28.5">
      <c r="B16" s="490" t="s">
        <v>648</v>
      </c>
      <c r="C16" s="1259">
        <v>5.9857079532890687</v>
      </c>
      <c r="D16" s="658">
        <v>4.2486602842598957</v>
      </c>
      <c r="E16" s="658">
        <v>4.6796823696631771</v>
      </c>
      <c r="F16" s="658">
        <v>6.0690708523187809</v>
      </c>
      <c r="G16" s="658">
        <v>5.9370521722762613</v>
      </c>
      <c r="H16" s="658">
        <v>4.6204887420909486</v>
      </c>
      <c r="I16" s="659">
        <v>5.2306503968733278</v>
      </c>
      <c r="J16" s="659">
        <v>4.2541388869434735</v>
      </c>
      <c r="K16" s="659">
        <v>4.1225018988234732</v>
      </c>
      <c r="L16" s="1260">
        <v>-0.60058538029606567</v>
      </c>
      <c r="M16" s="1261" t="s">
        <v>643</v>
      </c>
      <c r="N16" s="658">
        <v>4.617827360569529</v>
      </c>
      <c r="O16" s="658">
        <v>5.3770468288332305</v>
      </c>
      <c r="P16" s="658">
        <v>5.9519236252630758</v>
      </c>
      <c r="Q16" s="658">
        <v>6.2418599040559064</v>
      </c>
      <c r="R16" s="658">
        <v>4.6754352928364131</v>
      </c>
      <c r="S16" s="658">
        <v>5.0939591200642429</v>
      </c>
      <c r="T16" s="659">
        <v>4.0983986474380325</v>
      </c>
      <c r="U16" s="659">
        <v>4.2816674020453984</v>
      </c>
      <c r="V16" s="1260">
        <v>-0.67299707797694686</v>
      </c>
      <c r="X16" s="1256"/>
      <c r="Z16" s="1256"/>
    </row>
    <row r="17" spans="2:26" ht="28.5">
      <c r="B17" s="490" t="s">
        <v>649</v>
      </c>
      <c r="C17" s="1259">
        <v>2.4399041401323198</v>
      </c>
      <c r="D17" s="658">
        <v>3.1037734513352317</v>
      </c>
      <c r="E17" s="658">
        <v>6.2269241052816318</v>
      </c>
      <c r="F17" s="658">
        <v>4.8030787167003961</v>
      </c>
      <c r="G17" s="658">
        <v>4.6505999565884082</v>
      </c>
      <c r="H17" s="658">
        <v>4.8247740430821429</v>
      </c>
      <c r="I17" s="659">
        <v>5.7586520662692893</v>
      </c>
      <c r="J17" s="659">
        <v>4.9878355524081739</v>
      </c>
      <c r="K17" s="659">
        <v>4.7124072704523963</v>
      </c>
      <c r="L17" s="1260">
        <v>0.89465802434957076</v>
      </c>
      <c r="M17" s="1261" t="s">
        <v>643</v>
      </c>
      <c r="N17" s="658" t="s">
        <v>643</v>
      </c>
      <c r="O17" s="658" t="s">
        <v>643</v>
      </c>
      <c r="P17" s="658">
        <v>4.6808909927862459</v>
      </c>
      <c r="Q17" s="658">
        <v>4.7950369945318272</v>
      </c>
      <c r="R17" s="658">
        <v>4.6482231263095226</v>
      </c>
      <c r="S17" s="658">
        <v>5.9454573371468751</v>
      </c>
      <c r="T17" s="659">
        <v>4.8947010231253882</v>
      </c>
      <c r="U17" s="659">
        <v>4.4230766140148079</v>
      </c>
      <c r="V17" s="1260">
        <v>0.69961797164630346</v>
      </c>
      <c r="X17" s="1256"/>
      <c r="Z17" s="1256"/>
    </row>
    <row r="18" spans="2:26" ht="29.25" thickBot="1">
      <c r="B18" s="660" t="s">
        <v>650</v>
      </c>
      <c r="C18" s="1272" t="s">
        <v>643</v>
      </c>
      <c r="D18" s="1273" t="s">
        <v>643</v>
      </c>
      <c r="E18" s="1273" t="s">
        <v>643</v>
      </c>
      <c r="F18" s="1273">
        <v>3.6787047085125311</v>
      </c>
      <c r="G18" s="1273">
        <v>3.726059531938644</v>
      </c>
      <c r="H18" s="1273">
        <v>5.298223470803781</v>
      </c>
      <c r="I18" s="1274">
        <v>4.7431466183643707</v>
      </c>
      <c r="J18" s="1274">
        <v>4.4668829095537648</v>
      </c>
      <c r="K18" s="1274">
        <v>5.0964130999684611</v>
      </c>
      <c r="L18" s="1275">
        <v>2.6911555973211003</v>
      </c>
      <c r="M18" s="1276" t="s">
        <v>643</v>
      </c>
      <c r="N18" s="1273" t="s">
        <v>643</v>
      </c>
      <c r="O18" s="1273" t="s">
        <v>643</v>
      </c>
      <c r="P18" s="1273" t="s">
        <v>643</v>
      </c>
      <c r="Q18" s="1273" t="s">
        <v>643</v>
      </c>
      <c r="R18" s="1273" t="s">
        <v>643</v>
      </c>
      <c r="S18" s="1273">
        <v>4.7413936618336692</v>
      </c>
      <c r="T18" s="1274">
        <v>4.5161010576905305</v>
      </c>
      <c r="U18" s="1274">
        <v>4.8753749675208864</v>
      </c>
      <c r="V18" s="1275">
        <v>2.6638726984086043</v>
      </c>
      <c r="X18" s="1256"/>
      <c r="Z18" s="1256"/>
    </row>
    <row r="20" spans="2:26" ht="14.25" customHeight="1">
      <c r="B20" s="1497" t="s">
        <v>741</v>
      </c>
      <c r="C20" s="1497"/>
      <c r="D20" s="1497"/>
      <c r="E20" s="1497"/>
      <c r="F20" s="1497"/>
      <c r="G20" s="1497"/>
      <c r="H20" s="1497"/>
      <c r="I20" s="1497"/>
      <c r="J20" s="1497"/>
      <c r="K20" s="1497"/>
      <c r="L20" s="1497"/>
      <c r="M20" s="1497"/>
      <c r="N20" s="1497"/>
      <c r="O20" s="1497"/>
      <c r="P20" s="1497"/>
      <c r="Q20" s="1497"/>
      <c r="R20" s="1497"/>
      <c r="S20" s="1497"/>
      <c r="T20" s="1497"/>
      <c r="U20" s="1497"/>
      <c r="V20" s="1497"/>
    </row>
    <row r="21" spans="2:26">
      <c r="B21" s="1497"/>
      <c r="C21" s="1497"/>
      <c r="D21" s="1497"/>
      <c r="E21" s="1497"/>
      <c r="F21" s="1497"/>
      <c r="G21" s="1497"/>
      <c r="H21" s="1497"/>
      <c r="I21" s="1497"/>
      <c r="J21" s="1497"/>
      <c r="K21" s="1497"/>
      <c r="L21" s="1497"/>
      <c r="M21" s="1497"/>
      <c r="N21" s="1497"/>
      <c r="O21" s="1497"/>
      <c r="P21" s="1497"/>
      <c r="Q21" s="1497"/>
      <c r="R21" s="1497"/>
      <c r="S21" s="1497"/>
      <c r="T21" s="1497"/>
      <c r="U21" s="1497"/>
      <c r="V21" s="1497"/>
    </row>
    <row r="22" spans="2:26">
      <c r="B22" s="450" t="s">
        <v>651</v>
      </c>
    </row>
  </sheetData>
  <mergeCells count="5">
    <mergeCell ref="B5:B6"/>
    <mergeCell ref="B3:T3"/>
    <mergeCell ref="C5:L5"/>
    <mergeCell ref="M5:V5"/>
    <mergeCell ref="B20:V2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zoomScaleNormal="100" workbookViewId="0"/>
  </sheetViews>
  <sheetFormatPr defaultColWidth="9.140625" defaultRowHeight="14.25"/>
  <cols>
    <col min="1" max="1" width="60.140625" style="661" customWidth="1"/>
    <col min="2" max="28" width="9.28515625" style="661" customWidth="1"/>
    <col min="29" max="29" width="14.5703125" style="661" customWidth="1"/>
    <col min="30" max="33" width="9.28515625" style="661" customWidth="1"/>
    <col min="34" max="34" width="16" style="661" customWidth="1"/>
    <col min="35" max="38" width="9.28515625" style="661" customWidth="1"/>
    <col min="39" max="39" width="10.28515625" style="661" customWidth="1"/>
    <col min="40" max="16384" width="9.140625" style="661"/>
  </cols>
  <sheetData>
    <row r="1" spans="1:39">
      <c r="W1" s="662"/>
      <c r="X1" s="662"/>
      <c r="Y1" s="662"/>
      <c r="Z1" s="662"/>
      <c r="AA1" s="662"/>
      <c r="AK1" s="662"/>
      <c r="AL1" s="662" t="s">
        <v>696</v>
      </c>
    </row>
    <row r="3" spans="1:39" ht="23.25" customHeight="1">
      <c r="A3" s="1487" t="s">
        <v>653</v>
      </c>
      <c r="B3" s="1487"/>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c r="AG3" s="1487"/>
      <c r="AH3" s="1487"/>
      <c r="AI3" s="1487"/>
      <c r="AJ3" s="1487"/>
      <c r="AK3" s="1487"/>
    </row>
    <row r="4" spans="1:39" ht="15" thickBot="1">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row>
    <row r="5" spans="1:39" ht="42" customHeight="1">
      <c r="A5" s="1510" t="s">
        <v>654</v>
      </c>
      <c r="B5" s="1501" t="s">
        <v>655</v>
      </c>
      <c r="C5" s="1502"/>
      <c r="D5" s="1502"/>
      <c r="E5" s="1502"/>
      <c r="F5" s="1503"/>
      <c r="G5" s="1504" t="s">
        <v>656</v>
      </c>
      <c r="H5" s="1505"/>
      <c r="I5" s="1505"/>
      <c r="J5" s="1505"/>
      <c r="K5" s="1506"/>
      <c r="L5" s="1504" t="s">
        <v>657</v>
      </c>
      <c r="M5" s="1505"/>
      <c r="N5" s="1505"/>
      <c r="O5" s="1505"/>
      <c r="P5" s="1506"/>
      <c r="Q5" s="1507" t="s">
        <v>658</v>
      </c>
      <c r="R5" s="1508"/>
      <c r="S5" s="1508"/>
      <c r="T5" s="1508"/>
      <c r="U5" s="1509"/>
      <c r="V5" s="1504" t="s">
        <v>659</v>
      </c>
      <c r="W5" s="1505"/>
      <c r="X5" s="1505"/>
      <c r="Y5" s="1505"/>
      <c r="Z5" s="1506"/>
      <c r="AA5" s="1504" t="s">
        <v>660</v>
      </c>
      <c r="AB5" s="1505"/>
      <c r="AC5" s="1505"/>
      <c r="AD5" s="1505"/>
      <c r="AE5" s="1506"/>
      <c r="AF5" s="1504" t="s">
        <v>661</v>
      </c>
      <c r="AG5" s="1506"/>
      <c r="AH5" s="1278" t="s">
        <v>742</v>
      </c>
      <c r="AI5" s="1507" t="s">
        <v>662</v>
      </c>
      <c r="AJ5" s="1508"/>
      <c r="AK5" s="1508"/>
      <c r="AL5" s="1508"/>
      <c r="AM5" s="1508"/>
    </row>
    <row r="6" spans="1:39" ht="15" thickBot="1">
      <c r="A6" s="1511"/>
      <c r="B6" s="664">
        <v>2018</v>
      </c>
      <c r="C6" s="665">
        <v>2019</v>
      </c>
      <c r="D6" s="666">
        <v>2020</v>
      </c>
      <c r="E6" s="666">
        <v>2021</v>
      </c>
      <c r="F6" s="666">
        <v>2022</v>
      </c>
      <c r="G6" s="664">
        <v>2018</v>
      </c>
      <c r="H6" s="665">
        <v>2019</v>
      </c>
      <c r="I6" s="666">
        <v>2020</v>
      </c>
      <c r="J6" s="665">
        <v>2021</v>
      </c>
      <c r="K6" s="667">
        <v>2022</v>
      </c>
      <c r="L6" s="668">
        <v>2018</v>
      </c>
      <c r="M6" s="665">
        <v>2019</v>
      </c>
      <c r="N6" s="666">
        <v>2020</v>
      </c>
      <c r="O6" s="666">
        <v>2021</v>
      </c>
      <c r="P6" s="666">
        <v>2022</v>
      </c>
      <c r="Q6" s="669">
        <v>2018</v>
      </c>
      <c r="R6" s="670">
        <v>2019</v>
      </c>
      <c r="S6" s="671">
        <v>2020</v>
      </c>
      <c r="T6" s="670">
        <v>2021</v>
      </c>
      <c r="U6" s="1279">
        <v>2022</v>
      </c>
      <c r="V6" s="664">
        <v>2018</v>
      </c>
      <c r="W6" s="665">
        <v>2019</v>
      </c>
      <c r="X6" s="666">
        <v>2020</v>
      </c>
      <c r="Y6" s="665">
        <v>2021</v>
      </c>
      <c r="Z6" s="732">
        <v>2022</v>
      </c>
      <c r="AA6" s="668">
        <v>2018</v>
      </c>
      <c r="AB6" s="665">
        <v>2019</v>
      </c>
      <c r="AC6" s="666">
        <v>2020</v>
      </c>
      <c r="AD6" s="665">
        <v>2021</v>
      </c>
      <c r="AE6" s="724">
        <v>2022</v>
      </c>
      <c r="AF6" s="725">
        <v>2021</v>
      </c>
      <c r="AG6" s="667">
        <v>2022</v>
      </c>
      <c r="AH6" s="673">
        <v>2022</v>
      </c>
      <c r="AI6" s="669">
        <v>2018</v>
      </c>
      <c r="AJ6" s="670">
        <v>2019</v>
      </c>
      <c r="AK6" s="671">
        <v>2020</v>
      </c>
      <c r="AL6" s="671">
        <v>2021</v>
      </c>
      <c r="AM6" s="671">
        <v>2022</v>
      </c>
    </row>
    <row r="7" spans="1:39" ht="42.75">
      <c r="A7" s="674" t="s">
        <v>663</v>
      </c>
      <c r="B7" s="675">
        <v>14.60252773721786</v>
      </c>
      <c r="C7" s="676">
        <v>15.473487414564518</v>
      </c>
      <c r="D7" s="677">
        <v>14.116677277822667</v>
      </c>
      <c r="E7" s="677">
        <v>13.009721135949304</v>
      </c>
      <c r="F7" s="677">
        <v>10.589856540100728</v>
      </c>
      <c r="G7" s="675">
        <v>7.080221711607166</v>
      </c>
      <c r="H7" s="676">
        <v>6.2680591293556809</v>
      </c>
      <c r="I7" s="677">
        <v>5.7635072262343785</v>
      </c>
      <c r="J7" s="676">
        <v>5.9067879689156344</v>
      </c>
      <c r="K7" s="678">
        <v>5.3863352639499773</v>
      </c>
      <c r="L7" s="679" t="s">
        <v>664</v>
      </c>
      <c r="M7" s="680">
        <v>100</v>
      </c>
      <c r="N7" s="677">
        <v>4.0582712205477902</v>
      </c>
      <c r="O7" s="677">
        <v>5.4493511399649561</v>
      </c>
      <c r="P7" s="677">
        <v>4.2483497178522862</v>
      </c>
      <c r="Q7" s="681">
        <v>10.625238273155709</v>
      </c>
      <c r="R7" s="682">
        <v>10.307251828128972</v>
      </c>
      <c r="S7" s="683">
        <v>9.3229552123277983</v>
      </c>
      <c r="T7" s="682">
        <v>9.0931206387195402</v>
      </c>
      <c r="U7" s="1280">
        <v>7.7117664344084051</v>
      </c>
      <c r="V7" s="675">
        <v>33.723294238821602</v>
      </c>
      <c r="W7" s="676">
        <v>35.509097764491941</v>
      </c>
      <c r="X7" s="677">
        <v>34.316912025617199</v>
      </c>
      <c r="Y7" s="676">
        <v>33.128249912143872</v>
      </c>
      <c r="Z7" s="726">
        <v>29.348619921254581</v>
      </c>
      <c r="AA7" s="675">
        <v>11.826185596136284</v>
      </c>
      <c r="AB7" s="676">
        <v>11.782230339461258</v>
      </c>
      <c r="AC7" s="677">
        <v>10.162809567942055</v>
      </c>
      <c r="AD7" s="676">
        <v>8.6098164360578195</v>
      </c>
      <c r="AE7" s="726">
        <v>6.1950069453945611</v>
      </c>
      <c r="AF7" s="727">
        <v>16.235178237553917</v>
      </c>
      <c r="AG7" s="678">
        <v>6.0709028538108711</v>
      </c>
      <c r="AH7" s="685">
        <v>6.8162546460642961</v>
      </c>
      <c r="AI7" s="686">
        <v>23.329621232373814</v>
      </c>
      <c r="AJ7" s="682">
        <v>24.47411223673647</v>
      </c>
      <c r="AK7" s="683">
        <v>23.13395727570142</v>
      </c>
      <c r="AL7" s="683">
        <v>22.414479634109508</v>
      </c>
      <c r="AM7" s="1281">
        <v>19.002660807403132</v>
      </c>
    </row>
    <row r="8" spans="1:39" ht="42.75">
      <c r="A8" s="674" t="s">
        <v>665</v>
      </c>
      <c r="B8" s="687">
        <v>85.397472262782145</v>
      </c>
      <c r="C8" s="688">
        <v>84.526512585435484</v>
      </c>
      <c r="D8" s="689">
        <v>85.88332272217734</v>
      </c>
      <c r="E8" s="689">
        <v>86.990278864050694</v>
      </c>
      <c r="F8" s="689">
        <v>89.410143459899274</v>
      </c>
      <c r="G8" s="687">
        <v>92.919778288392834</v>
      </c>
      <c r="H8" s="688">
        <v>93.731940870644323</v>
      </c>
      <c r="I8" s="689">
        <v>94.236492773765619</v>
      </c>
      <c r="J8" s="688">
        <v>94.093212031084363</v>
      </c>
      <c r="K8" s="690">
        <v>94.613664736050026</v>
      </c>
      <c r="L8" s="691" t="s">
        <v>664</v>
      </c>
      <c r="M8" s="692">
        <v>0</v>
      </c>
      <c r="N8" s="689">
        <v>95.94172877945222</v>
      </c>
      <c r="O8" s="689">
        <v>94.550648860035039</v>
      </c>
      <c r="P8" s="689">
        <v>95.751650282147708</v>
      </c>
      <c r="Q8" s="693">
        <v>89.374761726844298</v>
      </c>
      <c r="R8" s="694">
        <v>89.692748171871031</v>
      </c>
      <c r="S8" s="695">
        <v>90.677044787672202</v>
      </c>
      <c r="T8" s="694">
        <v>90.90687936128046</v>
      </c>
      <c r="U8" s="1282">
        <v>92.288233565591597</v>
      </c>
      <c r="V8" s="687">
        <v>66.276705761178391</v>
      </c>
      <c r="W8" s="688">
        <v>64.490902235508059</v>
      </c>
      <c r="X8" s="689">
        <v>65.683087974382786</v>
      </c>
      <c r="Y8" s="688">
        <v>66.871750087856128</v>
      </c>
      <c r="Z8" s="728">
        <v>70.651380078745419</v>
      </c>
      <c r="AA8" s="687">
        <v>88.173814403863716</v>
      </c>
      <c r="AB8" s="688">
        <v>88.21776966053875</v>
      </c>
      <c r="AC8" s="689">
        <v>89.837190432057952</v>
      </c>
      <c r="AD8" s="688">
        <v>91.390183563942173</v>
      </c>
      <c r="AE8" s="728">
        <v>93.804993054605433</v>
      </c>
      <c r="AF8" s="729">
        <v>83.76482176244609</v>
      </c>
      <c r="AG8" s="690">
        <v>93.929097146189122</v>
      </c>
      <c r="AH8" s="697">
        <v>93.183745353935706</v>
      </c>
      <c r="AI8" s="698">
        <v>76.67037876762619</v>
      </c>
      <c r="AJ8" s="694">
        <v>75.525887763263526</v>
      </c>
      <c r="AK8" s="695">
        <v>76.86604272429858</v>
      </c>
      <c r="AL8" s="695">
        <v>77.585520365890488</v>
      </c>
      <c r="AM8" s="1283">
        <v>80.997339192596868</v>
      </c>
    </row>
    <row r="9" spans="1:39" ht="42.75">
      <c r="A9" s="674" t="s">
        <v>666</v>
      </c>
      <c r="B9" s="687">
        <v>99.473827330287719</v>
      </c>
      <c r="C9" s="688">
        <v>98.985491570608161</v>
      </c>
      <c r="D9" s="689">
        <v>98.308685525469059</v>
      </c>
      <c r="E9" s="689">
        <v>97.505718646146903</v>
      </c>
      <c r="F9" s="689">
        <v>95.648450773555624</v>
      </c>
      <c r="G9" s="699">
        <v>100</v>
      </c>
      <c r="H9" s="680">
        <v>100</v>
      </c>
      <c r="I9" s="700">
        <v>100</v>
      </c>
      <c r="J9" s="692">
        <v>100</v>
      </c>
      <c r="K9" s="690">
        <v>99.607364249540083</v>
      </c>
      <c r="L9" s="691" t="s">
        <v>664</v>
      </c>
      <c r="M9" s="688">
        <v>100</v>
      </c>
      <c r="N9" s="689">
        <v>93.424021464247346</v>
      </c>
      <c r="O9" s="689">
        <v>98.926058826749099</v>
      </c>
      <c r="P9" s="689">
        <v>99.887800759447003</v>
      </c>
      <c r="Q9" s="693">
        <v>99.753970732813031</v>
      </c>
      <c r="R9" s="694">
        <v>99.509551642464203</v>
      </c>
      <c r="S9" s="695">
        <v>99.105565089618651</v>
      </c>
      <c r="T9" s="694">
        <v>98.836454307948031</v>
      </c>
      <c r="U9" s="1282">
        <v>97.872542789714188</v>
      </c>
      <c r="V9" s="687">
        <v>99.729369687375652</v>
      </c>
      <c r="W9" s="688">
        <v>98.973768475922768</v>
      </c>
      <c r="X9" s="689">
        <v>97.937404816728375</v>
      </c>
      <c r="Y9" s="688">
        <v>97.18807961377837</v>
      </c>
      <c r="Z9" s="728">
        <v>95.116868196087822</v>
      </c>
      <c r="AA9" s="687">
        <v>100</v>
      </c>
      <c r="AB9" s="688">
        <v>100</v>
      </c>
      <c r="AC9" s="689">
        <v>100</v>
      </c>
      <c r="AD9" s="688">
        <v>100</v>
      </c>
      <c r="AE9" s="728">
        <v>100</v>
      </c>
      <c r="AF9" s="729">
        <v>99.114764356726084</v>
      </c>
      <c r="AG9" s="690">
        <v>99.840070437930422</v>
      </c>
      <c r="AH9" s="697">
        <v>100</v>
      </c>
      <c r="AI9" s="698">
        <v>99.875199633589034</v>
      </c>
      <c r="AJ9" s="694">
        <v>99.500375338105883</v>
      </c>
      <c r="AK9" s="695">
        <v>99.010963239780608</v>
      </c>
      <c r="AL9" s="695">
        <v>98.715486099960586</v>
      </c>
      <c r="AM9" s="1283">
        <v>97.769320484589201</v>
      </c>
    </row>
    <row r="10" spans="1:39" ht="43.5" thickBot="1">
      <c r="A10" s="1284" t="s">
        <v>667</v>
      </c>
      <c r="B10" s="701">
        <v>0.52617266971228804</v>
      </c>
      <c r="C10" s="702">
        <v>1.0145084293918327</v>
      </c>
      <c r="D10" s="703">
        <v>1.6913144745309412</v>
      </c>
      <c r="E10" s="703">
        <v>2.4942813538530895</v>
      </c>
      <c r="F10" s="703">
        <v>4.3515492264443765</v>
      </c>
      <c r="G10" s="705">
        <v>0</v>
      </c>
      <c r="H10" s="706">
        <v>0</v>
      </c>
      <c r="I10" s="707">
        <v>0</v>
      </c>
      <c r="J10" s="706">
        <v>0</v>
      </c>
      <c r="K10" s="704">
        <v>0.39263575045991672</v>
      </c>
      <c r="L10" s="708" t="s">
        <v>664</v>
      </c>
      <c r="M10" s="702">
        <v>0</v>
      </c>
      <c r="N10" s="703">
        <v>6.5759785357526388</v>
      </c>
      <c r="O10" s="703">
        <v>1.0739411732508699</v>
      </c>
      <c r="P10" s="703">
        <v>0.11219924055299657</v>
      </c>
      <c r="Q10" s="709">
        <v>0.24602926718696949</v>
      </c>
      <c r="R10" s="710">
        <v>0.49044835753579719</v>
      </c>
      <c r="S10" s="711">
        <v>0.89443491038134937</v>
      </c>
      <c r="T10" s="710">
        <v>1.1635456920519687</v>
      </c>
      <c r="U10" s="1285">
        <v>2.1274572102858116</v>
      </c>
      <c r="V10" s="701">
        <f>100-V9</f>
        <v>0.27063031262434833</v>
      </c>
      <c r="W10" s="702">
        <f t="shared" ref="W10:Z10" si="0">100-W9</f>
        <v>1.0262315240772324</v>
      </c>
      <c r="X10" s="702">
        <f t="shared" si="0"/>
        <v>2.0625951832716254</v>
      </c>
      <c r="Y10" s="702">
        <f t="shared" si="0"/>
        <v>2.8119203862216295</v>
      </c>
      <c r="Z10" s="704">
        <f t="shared" si="0"/>
        <v>4.8831318039121783</v>
      </c>
      <c r="AA10" s="701">
        <v>0</v>
      </c>
      <c r="AB10" s="702">
        <v>0</v>
      </c>
      <c r="AC10" s="703">
        <v>0</v>
      </c>
      <c r="AD10" s="702">
        <v>0</v>
      </c>
      <c r="AE10" s="730">
        <v>0</v>
      </c>
      <c r="AF10" s="731">
        <v>0.88523564327393012</v>
      </c>
      <c r="AG10" s="704">
        <v>0.15992956206957842</v>
      </c>
      <c r="AH10" s="713">
        <v>0</v>
      </c>
      <c r="AI10" s="714">
        <v>0.12480036641096603</v>
      </c>
      <c r="AJ10" s="710">
        <v>0.49962466189411714</v>
      </c>
      <c r="AK10" s="711">
        <v>0.98903676021939191</v>
      </c>
      <c r="AL10" s="711">
        <v>1.2845139000394141</v>
      </c>
      <c r="AM10" s="1286">
        <v>2.2306795154107988</v>
      </c>
    </row>
    <row r="11" spans="1:39" ht="15" thickBot="1"/>
    <row r="12" spans="1:39" ht="44.45" customHeight="1">
      <c r="A12" s="1498" t="s">
        <v>668</v>
      </c>
      <c r="B12" s="1501" t="s">
        <v>655</v>
      </c>
      <c r="C12" s="1502"/>
      <c r="D12" s="1502"/>
      <c r="E12" s="1502"/>
      <c r="F12" s="1503"/>
      <c r="G12" s="1504" t="s">
        <v>656</v>
      </c>
      <c r="H12" s="1505"/>
      <c r="I12" s="1505"/>
      <c r="J12" s="1505"/>
      <c r="K12" s="1506"/>
      <c r="L12" s="1504" t="s">
        <v>657</v>
      </c>
      <c r="M12" s="1505"/>
      <c r="N12" s="1505"/>
      <c r="O12" s="1505"/>
      <c r="P12" s="1506"/>
      <c r="Q12" s="1507" t="s">
        <v>658</v>
      </c>
      <c r="R12" s="1508"/>
      <c r="S12" s="1508"/>
      <c r="T12" s="1508"/>
      <c r="U12" s="1509"/>
      <c r="V12" s="1504" t="s">
        <v>659</v>
      </c>
      <c r="W12" s="1505"/>
      <c r="X12" s="1505"/>
      <c r="Y12" s="1505"/>
      <c r="Z12" s="1506"/>
      <c r="AA12" s="1504" t="s">
        <v>660</v>
      </c>
      <c r="AB12" s="1505"/>
      <c r="AC12" s="1505"/>
      <c r="AD12" s="1505"/>
      <c r="AE12" s="1506"/>
      <c r="AF12" s="1504" t="s">
        <v>661</v>
      </c>
      <c r="AG12" s="1506"/>
      <c r="AH12" s="1278" t="s">
        <v>742</v>
      </c>
      <c r="AI12" s="1507" t="s">
        <v>662</v>
      </c>
      <c r="AJ12" s="1508"/>
      <c r="AK12" s="1508"/>
      <c r="AL12" s="1508"/>
      <c r="AM12" s="1508"/>
    </row>
    <row r="13" spans="1:39" ht="15" thickBot="1">
      <c r="A13" s="1499"/>
      <c r="B13" s="664">
        <v>2018</v>
      </c>
      <c r="C13" s="665">
        <v>2019</v>
      </c>
      <c r="D13" s="666">
        <v>2020</v>
      </c>
      <c r="E13" s="666">
        <v>2021</v>
      </c>
      <c r="F13" s="666">
        <v>2022</v>
      </c>
      <c r="G13" s="664">
        <v>2018</v>
      </c>
      <c r="H13" s="665">
        <v>2019</v>
      </c>
      <c r="I13" s="666">
        <v>2020</v>
      </c>
      <c r="J13" s="665">
        <v>2021</v>
      </c>
      <c r="K13" s="667"/>
      <c r="L13" s="668">
        <v>2018</v>
      </c>
      <c r="M13" s="665">
        <v>2019</v>
      </c>
      <c r="N13" s="666">
        <v>2020</v>
      </c>
      <c r="O13" s="666">
        <v>2021</v>
      </c>
      <c r="P13" s="666">
        <v>2022</v>
      </c>
      <c r="Q13" s="669">
        <v>2018</v>
      </c>
      <c r="R13" s="670">
        <v>2019</v>
      </c>
      <c r="S13" s="671">
        <v>2020</v>
      </c>
      <c r="T13" s="670">
        <v>2021</v>
      </c>
      <c r="U13" s="672">
        <v>2022</v>
      </c>
      <c r="V13" s="668">
        <v>2018</v>
      </c>
      <c r="W13" s="665">
        <v>2019</v>
      </c>
      <c r="X13" s="666">
        <v>2020</v>
      </c>
      <c r="Y13" s="665">
        <v>2021</v>
      </c>
      <c r="Z13" s="732">
        <v>2022</v>
      </c>
      <c r="AA13" s="668">
        <v>2018</v>
      </c>
      <c r="AB13" s="665">
        <v>2019</v>
      </c>
      <c r="AC13" s="666">
        <v>2020</v>
      </c>
      <c r="AD13" s="665">
        <v>2021</v>
      </c>
      <c r="AE13" s="724">
        <v>2022</v>
      </c>
      <c r="AF13" s="725">
        <v>2021</v>
      </c>
      <c r="AG13" s="667">
        <v>2022</v>
      </c>
      <c r="AH13" s="673">
        <v>2022</v>
      </c>
      <c r="AI13" s="669">
        <v>2018</v>
      </c>
      <c r="AJ13" s="670">
        <v>2019</v>
      </c>
      <c r="AK13" s="671">
        <v>2020</v>
      </c>
      <c r="AL13" s="671">
        <v>2021</v>
      </c>
      <c r="AM13" s="671">
        <v>2022</v>
      </c>
    </row>
    <row r="14" spans="1:39" ht="59.25" customHeight="1">
      <c r="A14" s="715" t="s">
        <v>669</v>
      </c>
      <c r="B14" s="675">
        <v>73.330856144376284</v>
      </c>
      <c r="C14" s="676">
        <v>76.206333159991587</v>
      </c>
      <c r="D14" s="677">
        <v>78.48303317426894</v>
      </c>
      <c r="E14" s="677">
        <v>82.104090426879566</v>
      </c>
      <c r="F14" s="677">
        <v>85.292505874763151</v>
      </c>
      <c r="G14" s="675">
        <v>92.194457135792106</v>
      </c>
      <c r="H14" s="676">
        <v>91.229133469037819</v>
      </c>
      <c r="I14" s="677">
        <v>91.473353856691745</v>
      </c>
      <c r="J14" s="676">
        <v>94.166487511444004</v>
      </c>
      <c r="K14" s="678">
        <v>94.144354233431301</v>
      </c>
      <c r="L14" s="679" t="s">
        <v>664</v>
      </c>
      <c r="M14" s="676">
        <v>82.698928017920508</v>
      </c>
      <c r="N14" s="677">
        <v>69.620369509468873</v>
      </c>
      <c r="O14" s="677">
        <v>83.089399582852707</v>
      </c>
      <c r="P14" s="677">
        <v>88.848480405858723</v>
      </c>
      <c r="Q14" s="681">
        <v>83.374162583023107</v>
      </c>
      <c r="R14" s="682">
        <v>83.907628739553317</v>
      </c>
      <c r="S14" s="683">
        <v>84.966524111918858</v>
      </c>
      <c r="T14" s="682">
        <v>88.366577167331357</v>
      </c>
      <c r="U14" s="684">
        <v>89.975987709953003</v>
      </c>
      <c r="V14" s="716">
        <v>66.146195815960368</v>
      </c>
      <c r="W14" s="676">
        <v>69.930390302579127</v>
      </c>
      <c r="X14" s="677">
        <v>71.148584504359803</v>
      </c>
      <c r="Y14" s="676">
        <v>75.235571232624082</v>
      </c>
      <c r="Z14" s="726">
        <v>79.500227580037517</v>
      </c>
      <c r="AA14" s="675">
        <v>83.255033425785925</v>
      </c>
      <c r="AB14" s="676">
        <v>79.156815348809545</v>
      </c>
      <c r="AC14" s="677">
        <v>79.763568067122137</v>
      </c>
      <c r="AD14" s="676">
        <v>83.270638951226672</v>
      </c>
      <c r="AE14" s="726">
        <v>84.558341738429874</v>
      </c>
      <c r="AF14" s="727">
        <v>98.279618527688768</v>
      </c>
      <c r="AG14" s="678">
        <v>96.228194289027542</v>
      </c>
      <c r="AH14" s="685">
        <v>97.415959765310518</v>
      </c>
      <c r="AI14" s="686">
        <v>75.365343524125635</v>
      </c>
      <c r="AJ14" s="682">
        <v>74.66489581060786</v>
      </c>
      <c r="AK14" s="683">
        <v>75.635450421051118</v>
      </c>
      <c r="AL14" s="683">
        <v>79.610866841002263</v>
      </c>
      <c r="AM14" s="1281">
        <v>82.362029327816003</v>
      </c>
    </row>
    <row r="15" spans="1:39" ht="42.75">
      <c r="A15" s="715" t="s">
        <v>670</v>
      </c>
      <c r="B15" s="687">
        <v>89.049047119456176</v>
      </c>
      <c r="C15" s="688">
        <v>90.096773677313109</v>
      </c>
      <c r="D15" s="689">
        <v>91.022216843712684</v>
      </c>
      <c r="E15" s="689">
        <v>92.024084723084144</v>
      </c>
      <c r="F15" s="689">
        <v>94.375910543386397</v>
      </c>
      <c r="G15" s="687">
        <v>99.677482856656198</v>
      </c>
      <c r="H15" s="688">
        <v>99.258136692866401</v>
      </c>
      <c r="I15" s="689">
        <v>99.402990292001647</v>
      </c>
      <c r="J15" s="688">
        <v>99.563332578186305</v>
      </c>
      <c r="K15" s="690">
        <v>99.6357987128887</v>
      </c>
      <c r="L15" s="691" t="s">
        <v>664</v>
      </c>
      <c r="M15" s="688">
        <v>98.728166200930858</v>
      </c>
      <c r="N15" s="689">
        <v>85.730396769230538</v>
      </c>
      <c r="O15" s="689">
        <v>92.710863674516133</v>
      </c>
      <c r="P15" s="689">
        <v>95.401134457967913</v>
      </c>
      <c r="Q15" s="693">
        <v>93.611971852481346</v>
      </c>
      <c r="R15" s="694">
        <v>94.107253939477786</v>
      </c>
      <c r="S15" s="695">
        <v>94.521786514854853</v>
      </c>
      <c r="T15" s="694">
        <v>94.521786514854853</v>
      </c>
      <c r="U15" s="696">
        <v>96.197774013611564</v>
      </c>
      <c r="V15" s="717">
        <v>88.684676747690048</v>
      </c>
      <c r="W15" s="688">
        <v>94.349635765402226</v>
      </c>
      <c r="X15" s="689">
        <v>92.786671021710589</v>
      </c>
      <c r="Y15" s="688">
        <v>92.702133352098897</v>
      </c>
      <c r="Z15" s="728">
        <v>95.042963509302254</v>
      </c>
      <c r="AA15" s="687">
        <v>99.999999808818202</v>
      </c>
      <c r="AB15" s="688">
        <v>98.107471082164238</v>
      </c>
      <c r="AC15" s="689">
        <v>95.351793753438514</v>
      </c>
      <c r="AD15" s="688">
        <v>98.739570234300388</v>
      </c>
      <c r="AE15" s="728">
        <v>99.518379464545774</v>
      </c>
      <c r="AF15" s="729">
        <v>99.999990365060782</v>
      </c>
      <c r="AG15" s="690">
        <v>99.999999999999972</v>
      </c>
      <c r="AH15" s="697">
        <v>100.00000007606877</v>
      </c>
      <c r="AI15" s="698">
        <v>94.588520810333719</v>
      </c>
      <c r="AJ15" s="694">
        <v>95.513771167510541</v>
      </c>
      <c r="AK15" s="695">
        <v>95.045760704830755</v>
      </c>
      <c r="AL15" s="695">
        <v>93.274014224750715</v>
      </c>
      <c r="AM15" s="1283">
        <v>96.216750236407037</v>
      </c>
    </row>
    <row r="16" spans="1:39" ht="28.5">
      <c r="A16" s="715" t="s">
        <v>671</v>
      </c>
      <c r="B16" s="687">
        <v>61.061482222343557</v>
      </c>
      <c r="C16" s="688">
        <v>65.042024328603048</v>
      </c>
      <c r="D16" s="689">
        <v>66.138688822370284</v>
      </c>
      <c r="E16" s="689">
        <v>62.114042189984062</v>
      </c>
      <c r="F16" s="689">
        <v>65.250170697492052</v>
      </c>
      <c r="G16" s="687">
        <v>68.832950009176486</v>
      </c>
      <c r="H16" s="688">
        <v>67.54307042084082</v>
      </c>
      <c r="I16" s="689">
        <v>67.856856306762339</v>
      </c>
      <c r="J16" s="688">
        <v>67.489032338868498</v>
      </c>
      <c r="K16" s="690">
        <v>70.600247669056117</v>
      </c>
      <c r="L16" s="691" t="s">
        <v>664</v>
      </c>
      <c r="M16" s="688">
        <v>98.034252068376404</v>
      </c>
      <c r="N16" s="689">
        <v>59.618899183615049</v>
      </c>
      <c r="O16" s="689">
        <v>65.151553090563425</v>
      </c>
      <c r="P16" s="689">
        <v>68.846407963654471</v>
      </c>
      <c r="Q16" s="693">
        <v>64.431261960285568</v>
      </c>
      <c r="R16" s="694">
        <v>66.013250237749219</v>
      </c>
      <c r="S16" s="695">
        <v>66.469562758088074</v>
      </c>
      <c r="T16" s="694">
        <v>66.469562758088074</v>
      </c>
      <c r="U16" s="696">
        <v>67.482484204032929</v>
      </c>
      <c r="V16" s="717">
        <v>52.483710443649287</v>
      </c>
      <c r="W16" s="688">
        <v>58.169142340910774</v>
      </c>
      <c r="X16" s="689">
        <v>57.287957925609675</v>
      </c>
      <c r="Y16" s="688">
        <v>53.763364413788985</v>
      </c>
      <c r="Z16" s="728">
        <v>58.313707444828722</v>
      </c>
      <c r="AA16" s="687">
        <v>65.496760927593968</v>
      </c>
      <c r="AB16" s="688">
        <v>64.005595002322337</v>
      </c>
      <c r="AC16" s="689">
        <v>62.880081665501919</v>
      </c>
      <c r="AD16" s="688">
        <v>66.418342473145657</v>
      </c>
      <c r="AE16" s="728">
        <v>70.021702719045578</v>
      </c>
      <c r="AF16" s="729">
        <v>35.921216590204246</v>
      </c>
      <c r="AG16" s="690">
        <v>61.539712723326737</v>
      </c>
      <c r="AH16" s="697">
        <v>56.559693133769393</v>
      </c>
      <c r="AI16" s="698">
        <v>59.04611997072351</v>
      </c>
      <c r="AJ16" s="694">
        <v>60.596766484439968</v>
      </c>
      <c r="AK16" s="695">
        <v>60.694331130349923</v>
      </c>
      <c r="AL16" s="695">
        <v>73.148452136423643</v>
      </c>
      <c r="AM16" s="1283">
        <v>63.329284133791695</v>
      </c>
    </row>
    <row r="17" spans="1:39" ht="42.75">
      <c r="A17" s="715" t="s">
        <v>672</v>
      </c>
      <c r="B17" s="687">
        <v>98.66626034684316</v>
      </c>
      <c r="C17" s="688">
        <v>99.086748953607568</v>
      </c>
      <c r="D17" s="689">
        <v>98.652298189139302</v>
      </c>
      <c r="E17" s="689">
        <v>98.442169549300232</v>
      </c>
      <c r="F17" s="689">
        <v>99.553464399483417</v>
      </c>
      <c r="G17" s="687">
        <v>100.00000000423832</v>
      </c>
      <c r="H17" s="688">
        <v>100.0000000036988</v>
      </c>
      <c r="I17" s="689">
        <v>100.0000000012147</v>
      </c>
      <c r="J17" s="688">
        <v>100.00000000024347</v>
      </c>
      <c r="K17" s="690">
        <v>99.999999996061902</v>
      </c>
      <c r="L17" s="691" t="s">
        <v>664</v>
      </c>
      <c r="M17" s="688">
        <v>100.00000027270966</v>
      </c>
      <c r="N17" s="689">
        <v>97.734111465994417</v>
      </c>
      <c r="O17" s="689">
        <v>98.585991926113934</v>
      </c>
      <c r="P17" s="689">
        <v>99.887800759553443</v>
      </c>
      <c r="Q17" s="693">
        <v>99.376366327972178</v>
      </c>
      <c r="R17" s="694">
        <v>99.052350730121546</v>
      </c>
      <c r="S17" s="695">
        <v>99.23881573889885</v>
      </c>
      <c r="T17" s="694">
        <v>98.854016217626935</v>
      </c>
      <c r="U17" s="696">
        <v>99.423125723752307</v>
      </c>
      <c r="V17" s="717">
        <v>98.354312258142272</v>
      </c>
      <c r="W17" s="688">
        <v>99.999306436955209</v>
      </c>
      <c r="X17" s="689">
        <v>99.992113111932639</v>
      </c>
      <c r="Y17" s="688">
        <v>99.992948973151769</v>
      </c>
      <c r="Z17" s="728">
        <v>99.993645945160679</v>
      </c>
      <c r="AA17" s="687">
        <v>99.999999808818202</v>
      </c>
      <c r="AB17" s="688">
        <v>99.999999846147674</v>
      </c>
      <c r="AC17" s="689">
        <v>100.00000003077574</v>
      </c>
      <c r="AD17" s="688">
        <v>99.999999998976932</v>
      </c>
      <c r="AE17" s="728">
        <v>99.999999997307242</v>
      </c>
      <c r="AF17" s="729">
        <v>99.999990365060782</v>
      </c>
      <c r="AG17" s="690">
        <v>100</v>
      </c>
      <c r="AH17" s="1287">
        <v>100.00000007606877</v>
      </c>
      <c r="AI17" s="698">
        <v>99.241095668821586</v>
      </c>
      <c r="AJ17" s="694">
        <v>99.999107958171379</v>
      </c>
      <c r="AK17" s="695">
        <v>99.994821410963823</v>
      </c>
      <c r="AL17" s="695">
        <v>98.602914722469308</v>
      </c>
      <c r="AM17" s="1283">
        <v>99.972546563498483</v>
      </c>
    </row>
    <row r="18" spans="1:39" ht="29.25" thickBot="1">
      <c r="A18" s="718" t="s">
        <v>673</v>
      </c>
      <c r="B18" s="701">
        <v>67.656064797997786</v>
      </c>
      <c r="C18" s="702">
        <v>71.532003567243876</v>
      </c>
      <c r="D18" s="703">
        <v>71.682869059828448</v>
      </c>
      <c r="E18" s="703">
        <v>66.446094965886118</v>
      </c>
      <c r="F18" s="703">
        <v>68.829858257173697</v>
      </c>
      <c r="G18" s="701">
        <v>69.055666374602225</v>
      </c>
      <c r="H18" s="702">
        <v>68.047892771085401</v>
      </c>
      <c r="I18" s="703">
        <v>68.26440141111793</v>
      </c>
      <c r="J18" s="702">
        <v>67.785027470865572</v>
      </c>
      <c r="K18" s="704">
        <v>70.858314559928445</v>
      </c>
      <c r="L18" s="708" t="s">
        <v>664</v>
      </c>
      <c r="M18" s="702">
        <v>99.297147012947306</v>
      </c>
      <c r="N18" s="703">
        <v>67.966559795307191</v>
      </c>
      <c r="O18" s="703">
        <v>69.280235696106431</v>
      </c>
      <c r="P18" s="703">
        <v>72.084219131736873</v>
      </c>
      <c r="Q18" s="709">
        <v>68.398780250339911</v>
      </c>
      <c r="R18" s="710">
        <v>69.022690960579141</v>
      </c>
      <c r="S18" s="711">
        <v>69.786669655872458</v>
      </c>
      <c r="T18" s="710">
        <v>66.948550250067029</v>
      </c>
      <c r="U18" s="712">
        <v>69.745059903562364</v>
      </c>
      <c r="V18" s="719">
        <v>58.206213685895406</v>
      </c>
      <c r="W18" s="702">
        <v>61.652319512786455</v>
      </c>
      <c r="X18" s="703">
        <v>61.736711811859927</v>
      </c>
      <c r="Y18" s="702">
        <v>57.991732876676515</v>
      </c>
      <c r="Z18" s="730">
        <v>61.351203715540493</v>
      </c>
      <c r="AA18" s="701">
        <v>65.496760927593968</v>
      </c>
      <c r="AB18" s="702">
        <v>65.24028618599705</v>
      </c>
      <c r="AC18" s="703">
        <v>65.945357931545146</v>
      </c>
      <c r="AD18" s="702">
        <v>67.266185496717483</v>
      </c>
      <c r="AE18" s="730">
        <v>70.360573688909241</v>
      </c>
      <c r="AF18" s="731">
        <v>35.921216590204246</v>
      </c>
      <c r="AG18" s="704">
        <v>61.539712723326744</v>
      </c>
      <c r="AH18" s="713">
        <v>56.559693133769393</v>
      </c>
      <c r="AI18" s="714">
        <v>61.950452239730026</v>
      </c>
      <c r="AJ18" s="710">
        <v>63.442397044153374</v>
      </c>
      <c r="AK18" s="711">
        <v>63.854702798215143</v>
      </c>
      <c r="AL18" s="711">
        <v>77.327545598166154</v>
      </c>
      <c r="AM18" s="1286">
        <v>65.801326602100147</v>
      </c>
    </row>
    <row r="19" spans="1:39">
      <c r="A19" s="720"/>
      <c r="B19" s="721"/>
      <c r="C19" s="721"/>
      <c r="D19" s="721"/>
      <c r="E19" s="721"/>
      <c r="F19" s="721"/>
      <c r="G19" s="721"/>
      <c r="H19" s="721"/>
      <c r="I19" s="721"/>
      <c r="J19" s="721"/>
      <c r="K19" s="721"/>
      <c r="L19" s="721"/>
      <c r="M19" s="721"/>
      <c r="N19" s="721"/>
      <c r="O19" s="721"/>
      <c r="P19" s="721"/>
      <c r="Q19" s="722"/>
      <c r="R19" s="722"/>
      <c r="S19" s="722"/>
      <c r="T19" s="722"/>
      <c r="U19" s="722"/>
      <c r="V19" s="721"/>
      <c r="W19" s="721"/>
      <c r="X19" s="721"/>
      <c r="Y19" s="721"/>
      <c r="Z19" s="721"/>
      <c r="AA19" s="721"/>
      <c r="AB19" s="721"/>
      <c r="AC19" s="721"/>
      <c r="AD19" s="721"/>
      <c r="AE19" s="721"/>
      <c r="AF19" s="721"/>
      <c r="AG19" s="721"/>
      <c r="AH19" s="721"/>
      <c r="AI19" s="722"/>
      <c r="AJ19" s="722"/>
      <c r="AK19" s="722"/>
    </row>
    <row r="20" spans="1:39">
      <c r="A20" s="1500" t="s">
        <v>674</v>
      </c>
      <c r="B20" s="1500"/>
      <c r="C20" s="1500"/>
      <c r="D20" s="1500"/>
      <c r="E20" s="1500"/>
      <c r="F20" s="1500"/>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c r="AI20" s="1500"/>
      <c r="AJ20" s="1500"/>
      <c r="AK20" s="1500"/>
    </row>
    <row r="21" spans="1:39" ht="15" thickBot="1"/>
    <row r="22" spans="1:39" ht="40.9" customHeight="1">
      <c r="A22" s="1498" t="s">
        <v>675</v>
      </c>
      <c r="B22" s="1501" t="s">
        <v>655</v>
      </c>
      <c r="C22" s="1502"/>
      <c r="D22" s="1502"/>
      <c r="E22" s="1502"/>
      <c r="F22" s="1503"/>
      <c r="G22" s="1504" t="s">
        <v>656</v>
      </c>
      <c r="H22" s="1505"/>
      <c r="I22" s="1505"/>
      <c r="J22" s="1505"/>
      <c r="K22" s="1506"/>
      <c r="L22" s="1504" t="s">
        <v>657</v>
      </c>
      <c r="M22" s="1505"/>
      <c r="N22" s="1505"/>
      <c r="O22" s="1505"/>
      <c r="P22" s="1506"/>
      <c r="Q22" s="1507" t="s">
        <v>658</v>
      </c>
      <c r="R22" s="1508"/>
      <c r="S22" s="1508"/>
      <c r="T22" s="1508"/>
      <c r="U22" s="1509"/>
      <c r="V22" s="1504" t="s">
        <v>659</v>
      </c>
      <c r="W22" s="1505"/>
      <c r="X22" s="1505"/>
      <c r="Y22" s="1505"/>
      <c r="Z22" s="1506"/>
      <c r="AA22" s="1504" t="s">
        <v>660</v>
      </c>
      <c r="AB22" s="1505"/>
      <c r="AC22" s="1505"/>
      <c r="AD22" s="1505"/>
      <c r="AE22" s="1506"/>
      <c r="AF22" s="1504" t="s">
        <v>661</v>
      </c>
      <c r="AG22" s="1506"/>
      <c r="AH22" s="1278" t="s">
        <v>742</v>
      </c>
      <c r="AI22" s="1507" t="s">
        <v>662</v>
      </c>
      <c r="AJ22" s="1508"/>
      <c r="AK22" s="1508"/>
      <c r="AL22" s="1508"/>
      <c r="AM22" s="1508"/>
    </row>
    <row r="23" spans="1:39" ht="15" thickBot="1">
      <c r="A23" s="1499"/>
      <c r="B23" s="664">
        <v>2018</v>
      </c>
      <c r="C23" s="665">
        <v>2019</v>
      </c>
      <c r="D23" s="666">
        <v>2020</v>
      </c>
      <c r="E23" s="666">
        <v>2021</v>
      </c>
      <c r="F23" s="667">
        <v>2022</v>
      </c>
      <c r="G23" s="664">
        <v>2018</v>
      </c>
      <c r="H23" s="665">
        <v>2019</v>
      </c>
      <c r="I23" s="666">
        <v>2020</v>
      </c>
      <c r="J23" s="666">
        <v>2021</v>
      </c>
      <c r="K23" s="667">
        <v>2022</v>
      </c>
      <c r="L23" s="668">
        <v>2018</v>
      </c>
      <c r="M23" s="665">
        <v>2019</v>
      </c>
      <c r="N23" s="666">
        <v>2020</v>
      </c>
      <c r="O23" s="665">
        <v>2021</v>
      </c>
      <c r="P23" s="732">
        <v>2022</v>
      </c>
      <c r="Q23" s="669">
        <v>2018</v>
      </c>
      <c r="R23" s="670">
        <v>2019</v>
      </c>
      <c r="S23" s="671">
        <v>2020</v>
      </c>
      <c r="T23" s="671">
        <v>2021</v>
      </c>
      <c r="U23" s="672">
        <v>2022</v>
      </c>
      <c r="V23" s="664">
        <v>2018</v>
      </c>
      <c r="W23" s="665">
        <v>2019</v>
      </c>
      <c r="X23" s="666">
        <v>2020</v>
      </c>
      <c r="Y23" s="666">
        <v>2021</v>
      </c>
      <c r="Z23" s="667">
        <v>2022</v>
      </c>
      <c r="AA23" s="668">
        <v>2018</v>
      </c>
      <c r="AB23" s="665">
        <v>2019</v>
      </c>
      <c r="AC23" s="666">
        <v>2020</v>
      </c>
      <c r="AD23" s="724">
        <v>2021</v>
      </c>
      <c r="AE23" s="724">
        <v>2022</v>
      </c>
      <c r="AF23" s="725">
        <v>2021</v>
      </c>
      <c r="AG23" s="667">
        <v>2022</v>
      </c>
      <c r="AH23" s="673">
        <v>2022</v>
      </c>
      <c r="AI23" s="669">
        <v>2018</v>
      </c>
      <c r="AJ23" s="670">
        <v>2019</v>
      </c>
      <c r="AK23" s="671">
        <v>2020</v>
      </c>
      <c r="AL23" s="671">
        <v>2021</v>
      </c>
      <c r="AM23" s="671">
        <v>2022</v>
      </c>
    </row>
    <row r="24" spans="1:39" ht="42.75">
      <c r="A24" s="674" t="s">
        <v>676</v>
      </c>
      <c r="B24" s="675">
        <v>26.354509995609121</v>
      </c>
      <c r="C24" s="676">
        <v>24.525129817773887</v>
      </c>
      <c r="D24" s="677">
        <v>27.918443697317059</v>
      </c>
      <c r="E24" s="677">
        <v>28.963309031163959</v>
      </c>
      <c r="F24" s="678">
        <v>23.045894073280216</v>
      </c>
      <c r="G24" s="675">
        <v>40.309478660535696</v>
      </c>
      <c r="H24" s="676">
        <v>40.923835988357865</v>
      </c>
      <c r="I24" s="677">
        <v>39.674726456762883</v>
      </c>
      <c r="J24" s="677">
        <v>35.521639941417511</v>
      </c>
      <c r="K24" s="678">
        <v>39.469393464395694</v>
      </c>
      <c r="L24" s="679" t="s">
        <v>664</v>
      </c>
      <c r="M24" s="676">
        <v>79.916074295462153</v>
      </c>
      <c r="N24" s="677">
        <v>56.529871596228155</v>
      </c>
      <c r="O24" s="676">
        <v>43.467923766694199</v>
      </c>
      <c r="P24" s="733">
        <v>46.564794491285518</v>
      </c>
      <c r="Q24" s="681">
        <v>33.732958791155674</v>
      </c>
      <c r="R24" s="682">
        <v>33.152319003320933</v>
      </c>
      <c r="S24" s="683">
        <v>34.826380086211344</v>
      </c>
      <c r="T24" s="683">
        <v>32.990467260613457</v>
      </c>
      <c r="U24" s="684">
        <v>31.965318862679347</v>
      </c>
      <c r="V24" s="675">
        <v>19.704409598351759</v>
      </c>
      <c r="W24" s="676">
        <v>20.276166831352029</v>
      </c>
      <c r="X24" s="677">
        <v>21.209484986218502</v>
      </c>
      <c r="Y24" s="1288">
        <v>20.925527417590047</v>
      </c>
      <c r="Z24" s="678">
        <v>17.309111698339702</v>
      </c>
      <c r="AA24" s="716">
        <v>41.136756344435788</v>
      </c>
      <c r="AB24" s="676">
        <v>41.331462769919739</v>
      </c>
      <c r="AC24" s="677">
        <v>41.614380124712341</v>
      </c>
      <c r="AD24" s="1289">
        <v>36.065872727839036</v>
      </c>
      <c r="AE24" s="726">
        <v>42.207651024707189</v>
      </c>
      <c r="AF24" s="727">
        <v>56.868343694179465</v>
      </c>
      <c r="AG24" s="678">
        <v>46.385413559836095</v>
      </c>
      <c r="AH24" s="685">
        <v>28.390153969921457</v>
      </c>
      <c r="AI24" s="686">
        <v>27.335873800048837</v>
      </c>
      <c r="AJ24" s="682">
        <v>27.194220776740398</v>
      </c>
      <c r="AK24" s="683">
        <v>27.774705639300613</v>
      </c>
      <c r="AL24" s="683">
        <v>27.397633831058439</v>
      </c>
      <c r="AM24" s="683">
        <v>28.374721727227083</v>
      </c>
    </row>
    <row r="25" spans="1:39" ht="42.75">
      <c r="A25" s="723" t="s">
        <v>677</v>
      </c>
      <c r="B25" s="687">
        <v>48.035046420136268</v>
      </c>
      <c r="C25" s="688">
        <v>44.098089316085272</v>
      </c>
      <c r="D25" s="689">
        <v>51.288154642502818</v>
      </c>
      <c r="E25" s="689">
        <v>58.489964447758645</v>
      </c>
      <c r="F25" s="690">
        <v>47.524692235632415</v>
      </c>
      <c r="G25" s="687">
        <v>98.891933630196718</v>
      </c>
      <c r="H25" s="688">
        <v>99.534590116456627</v>
      </c>
      <c r="I25" s="689">
        <v>99.678829873208628</v>
      </c>
      <c r="J25" s="689">
        <v>100.00000000002483</v>
      </c>
      <c r="K25" s="690">
        <v>100.00000000010878</v>
      </c>
      <c r="L25" s="691" t="s">
        <v>664</v>
      </c>
      <c r="M25" s="688">
        <v>100</v>
      </c>
      <c r="N25" s="689">
        <v>90.306047997426006</v>
      </c>
      <c r="O25" s="688">
        <v>95.887226732890284</v>
      </c>
      <c r="P25" s="734">
        <v>98.070133370386628</v>
      </c>
      <c r="Q25" s="693">
        <v>74.505491701538247</v>
      </c>
      <c r="R25" s="694">
        <v>74.969486652968527</v>
      </c>
      <c r="S25" s="695">
        <v>78.494535258646806</v>
      </c>
      <c r="T25" s="695">
        <v>79.529158731417866</v>
      </c>
      <c r="U25" s="696">
        <v>78.685132692901178</v>
      </c>
      <c r="V25" s="687">
        <v>43.475210386412037</v>
      </c>
      <c r="W25" s="688">
        <v>41.934614839512122</v>
      </c>
      <c r="X25" s="689">
        <v>42.862866152195771</v>
      </c>
      <c r="Y25" s="689">
        <v>49.898713504331056</v>
      </c>
      <c r="Z25" s="690">
        <v>50.454169375013912</v>
      </c>
      <c r="AA25" s="717">
        <v>97.004576568748618</v>
      </c>
      <c r="AB25" s="688">
        <v>98.284210993280126</v>
      </c>
      <c r="AC25" s="689">
        <v>98.890002255031035</v>
      </c>
      <c r="AD25" s="688">
        <v>100</v>
      </c>
      <c r="AE25" s="728">
        <v>99.999999997549921</v>
      </c>
      <c r="AF25" s="729">
        <v>100.00004996523253</v>
      </c>
      <c r="AG25" s="690">
        <v>100.00000182634395</v>
      </c>
      <c r="AH25" s="697">
        <v>93.18374535393572</v>
      </c>
      <c r="AI25" s="698">
        <v>65.723772618559593</v>
      </c>
      <c r="AJ25" s="694">
        <v>65.337588655790398</v>
      </c>
      <c r="AK25" s="695">
        <v>66.289623073084115</v>
      </c>
      <c r="AL25" s="695">
        <v>62.004745031077668</v>
      </c>
      <c r="AM25" s="695">
        <v>65.798414272753973</v>
      </c>
    </row>
    <row r="26" spans="1:39" ht="28.5">
      <c r="A26" s="723" t="s">
        <v>678</v>
      </c>
      <c r="B26" s="687">
        <v>14.161668139732708</v>
      </c>
      <c r="C26" s="688">
        <v>12.144180387240693</v>
      </c>
      <c r="D26" s="689">
        <v>13.910127710969167</v>
      </c>
      <c r="E26" s="689">
        <v>18.741782396013711</v>
      </c>
      <c r="F26" s="690">
        <v>14.182086124042973</v>
      </c>
      <c r="G26" s="687">
        <v>28.930345978748186</v>
      </c>
      <c r="H26" s="688">
        <v>31.435565222998445</v>
      </c>
      <c r="I26" s="689">
        <v>31.384710363815397</v>
      </c>
      <c r="J26" s="689">
        <v>31.970906022174955</v>
      </c>
      <c r="K26" s="690">
        <v>28.968574358336703</v>
      </c>
      <c r="L26" s="691" t="s">
        <v>664</v>
      </c>
      <c r="M26" s="688">
        <v>0.43145811607111356</v>
      </c>
      <c r="N26" s="689">
        <v>23.107191170093625</v>
      </c>
      <c r="O26" s="688">
        <v>24.730116192768641</v>
      </c>
      <c r="P26" s="734">
        <v>26.893079123835793</v>
      </c>
      <c r="Q26" s="693">
        <v>21.875746302133791</v>
      </c>
      <c r="R26" s="694">
        <v>22.139247191700584</v>
      </c>
      <c r="S26" s="695">
        <v>23.065318626817724</v>
      </c>
      <c r="T26" s="695">
        <v>25.31294197740425</v>
      </c>
      <c r="U26" s="696">
        <v>23.043972339468581</v>
      </c>
      <c r="V26" s="687">
        <v>16.396531635951035</v>
      </c>
      <c r="W26" s="688">
        <v>15.712194320108216</v>
      </c>
      <c r="X26" s="689">
        <v>16.272626780749018</v>
      </c>
      <c r="Y26" s="689">
        <v>20.858022726008354</v>
      </c>
      <c r="Z26" s="690">
        <v>18.758735646711884</v>
      </c>
      <c r="AA26" s="717">
        <v>31.308124029487821</v>
      </c>
      <c r="AB26" s="688">
        <v>32.145074451519726</v>
      </c>
      <c r="AC26" s="689">
        <v>31.849325299381803</v>
      </c>
      <c r="AD26" s="688">
        <v>31.600917332152751</v>
      </c>
      <c r="AE26" s="728">
        <v>28.980069046627925</v>
      </c>
      <c r="AF26" s="729">
        <v>15.662603863369704</v>
      </c>
      <c r="AG26" s="690">
        <v>25.064378154790408</v>
      </c>
      <c r="AH26" s="697">
        <v>21.192178034303083</v>
      </c>
      <c r="AI26" s="698">
        <v>22.95135889533227</v>
      </c>
      <c r="AJ26" s="694">
        <v>22.928264906686461</v>
      </c>
      <c r="AK26" s="695">
        <v>23.2427223450143</v>
      </c>
      <c r="AL26" s="695">
        <v>28.415311757807977</v>
      </c>
      <c r="AM26" s="695">
        <v>21.673700053505588</v>
      </c>
    </row>
    <row r="27" spans="1:39" ht="42.75">
      <c r="A27" s="674" t="s">
        <v>679</v>
      </c>
      <c r="B27" s="687">
        <v>57.248451397427068</v>
      </c>
      <c r="C27" s="688">
        <v>55.078930585160613</v>
      </c>
      <c r="D27" s="689">
        <v>61.090337216194065</v>
      </c>
      <c r="E27" s="689">
        <v>68.945836979258132</v>
      </c>
      <c r="F27" s="690">
        <v>63.024749722840888</v>
      </c>
      <c r="G27" s="687">
        <v>100</v>
      </c>
      <c r="H27" s="688">
        <v>100.00000000796945</v>
      </c>
      <c r="I27" s="689">
        <v>100.00000000008782</v>
      </c>
      <c r="J27" s="689">
        <v>100.00000000002483</v>
      </c>
      <c r="K27" s="690">
        <v>100.00000000010878</v>
      </c>
      <c r="L27" s="691" t="s">
        <v>664</v>
      </c>
      <c r="M27" s="688">
        <v>100</v>
      </c>
      <c r="N27" s="689">
        <v>99.031069818136856</v>
      </c>
      <c r="O27" s="688">
        <v>100.00000005173587</v>
      </c>
      <c r="P27" s="734">
        <v>99.999999999698332</v>
      </c>
      <c r="Q27" s="693">
        <v>79.439933996131401</v>
      </c>
      <c r="R27" s="694">
        <v>80.320563296604902</v>
      </c>
      <c r="S27" s="695">
        <v>83.288092530614961</v>
      </c>
      <c r="T27" s="695">
        <v>85.105635546639419</v>
      </c>
      <c r="U27" s="696">
        <v>85.317867714694088</v>
      </c>
      <c r="V27" s="687">
        <v>61.269073042314126</v>
      </c>
      <c r="W27" s="688">
        <v>62.031288479829925</v>
      </c>
      <c r="X27" s="689">
        <v>61.521025464715507</v>
      </c>
      <c r="Y27" s="689">
        <v>66.680574687111545</v>
      </c>
      <c r="Z27" s="690">
        <v>66.65971585627149</v>
      </c>
      <c r="AA27" s="717">
        <v>100</v>
      </c>
      <c r="AB27" s="688">
        <v>99.999999693105408</v>
      </c>
      <c r="AC27" s="689">
        <v>99.999999998565869</v>
      </c>
      <c r="AD27" s="688">
        <v>100</v>
      </c>
      <c r="AE27" s="728">
        <v>99.999999997549921</v>
      </c>
      <c r="AF27" s="729">
        <v>100.00004996523253</v>
      </c>
      <c r="AG27" s="690">
        <v>100.00000182634395</v>
      </c>
      <c r="AH27" s="697">
        <v>100.00000000000003</v>
      </c>
      <c r="AI27" s="698">
        <v>78.461307511169295</v>
      </c>
      <c r="AJ27" s="694">
        <v>78.72845159911239</v>
      </c>
      <c r="AK27" s="695">
        <v>78.502981296815975</v>
      </c>
      <c r="AL27" s="695">
        <v>73.584132138992445</v>
      </c>
      <c r="AM27" s="695">
        <v>79.050479598753569</v>
      </c>
    </row>
    <row r="28" spans="1:39" ht="29.25" thickBot="1">
      <c r="A28" s="718" t="s">
        <v>680</v>
      </c>
      <c r="B28" s="701">
        <v>16.877959544640316</v>
      </c>
      <c r="C28" s="702">
        <v>15.168196149453452</v>
      </c>
      <c r="D28" s="703">
        <v>16.568628731266902</v>
      </c>
      <c r="E28" s="703">
        <v>22.092129581142316</v>
      </c>
      <c r="F28" s="704">
        <v>18.807537439357151</v>
      </c>
      <c r="G28" s="701">
        <v>29.254505313782524</v>
      </c>
      <c r="H28" s="702">
        <v>31.582553551206377</v>
      </c>
      <c r="I28" s="703">
        <v>31.485833455071937</v>
      </c>
      <c r="J28" s="703">
        <v>31.970906022174955</v>
      </c>
      <c r="K28" s="704">
        <v>28.968574358336703</v>
      </c>
      <c r="L28" s="708" t="s">
        <v>664</v>
      </c>
      <c r="M28" s="702">
        <v>0.43145811607111356</v>
      </c>
      <c r="N28" s="703">
        <v>25.339718798588123</v>
      </c>
      <c r="O28" s="702">
        <v>25.790834763062659</v>
      </c>
      <c r="P28" s="735">
        <v>27.422292801607767</v>
      </c>
      <c r="Q28" s="709">
        <v>23.324560413870067</v>
      </c>
      <c r="R28" s="710">
        <v>23.719474212642979</v>
      </c>
      <c r="S28" s="711">
        <v>24.473887076449572</v>
      </c>
      <c r="T28" s="711">
        <v>27.087851159315157</v>
      </c>
      <c r="U28" s="712">
        <v>24.98645571779311</v>
      </c>
      <c r="V28" s="701">
        <v>23.107428015062141</v>
      </c>
      <c r="W28" s="702">
        <v>23.242079657863794</v>
      </c>
      <c r="X28" s="703">
        <v>23.356083631961862</v>
      </c>
      <c r="Y28" s="703">
        <v>27.872961936911473</v>
      </c>
      <c r="Z28" s="704">
        <v>24.783917831218496</v>
      </c>
      <c r="AA28" s="719">
        <v>32.27489375957358</v>
      </c>
      <c r="AB28" s="702">
        <v>32.706244500519055</v>
      </c>
      <c r="AC28" s="703">
        <v>32.206820277734103</v>
      </c>
      <c r="AD28" s="702">
        <v>31.600917332152751</v>
      </c>
      <c r="AE28" s="730">
        <v>28.980069046627925</v>
      </c>
      <c r="AF28" s="731">
        <v>15.662603863369704</v>
      </c>
      <c r="AG28" s="704">
        <v>25.064378154790408</v>
      </c>
      <c r="AH28" s="713">
        <v>22.742354853638655</v>
      </c>
      <c r="AI28" s="714">
        <v>27.399425753252544</v>
      </c>
      <c r="AJ28" s="710">
        <v>26.688466174732362</v>
      </c>
      <c r="AK28" s="711">
        <v>27.525016932531095</v>
      </c>
      <c r="AL28" s="711">
        <v>33.721871674647005</v>
      </c>
      <c r="AM28" s="711">
        <v>26.038870432453614</v>
      </c>
    </row>
    <row r="30" spans="1:39">
      <c r="A30" s="1500" t="s">
        <v>681</v>
      </c>
      <c r="B30" s="1500"/>
      <c r="C30" s="1500"/>
      <c r="D30" s="1500"/>
      <c r="E30" s="1500"/>
      <c r="F30" s="1500"/>
      <c r="G30" s="1500"/>
      <c r="H30" s="1500"/>
      <c r="I30" s="1500"/>
      <c r="J30" s="1500"/>
      <c r="K30" s="1500"/>
      <c r="L30" s="1500"/>
      <c r="M30" s="1500"/>
      <c r="N30" s="1500"/>
      <c r="O30" s="1500"/>
      <c r="P30" s="1500"/>
      <c r="Q30" s="1500"/>
      <c r="R30" s="1500"/>
      <c r="S30" s="1500"/>
      <c r="T30" s="1500"/>
      <c r="U30" s="1500"/>
      <c r="V30" s="1500"/>
      <c r="W30" s="1500"/>
      <c r="X30" s="1500"/>
      <c r="Y30" s="1500"/>
      <c r="Z30" s="1500"/>
      <c r="AA30" s="1500"/>
      <c r="AB30" s="1500"/>
      <c r="AC30" s="1500"/>
      <c r="AD30" s="1500"/>
      <c r="AE30" s="1500"/>
      <c r="AF30" s="1500"/>
      <c r="AG30" s="1500"/>
      <c r="AH30" s="1500"/>
      <c r="AI30" s="1500"/>
      <c r="AJ30" s="1500"/>
      <c r="AK30" s="1500"/>
    </row>
    <row r="31" spans="1:39" ht="15" thickBot="1"/>
    <row r="32" spans="1:39" ht="60.75" customHeight="1">
      <c r="A32" s="1498" t="s">
        <v>682</v>
      </c>
      <c r="B32" s="1501" t="s">
        <v>655</v>
      </c>
      <c r="C32" s="1502"/>
      <c r="D32" s="1502"/>
      <c r="E32" s="1502"/>
      <c r="F32" s="1503"/>
      <c r="G32" s="1504" t="s">
        <v>656</v>
      </c>
      <c r="H32" s="1505"/>
      <c r="I32" s="1505"/>
      <c r="J32" s="1505"/>
      <c r="K32" s="1506"/>
      <c r="L32" s="1504" t="s">
        <v>657</v>
      </c>
      <c r="M32" s="1505"/>
      <c r="N32" s="1505"/>
      <c r="O32" s="1505"/>
      <c r="P32" s="1506"/>
      <c r="Q32" s="1504" t="s">
        <v>659</v>
      </c>
      <c r="R32" s="1505"/>
      <c r="S32" s="1505"/>
      <c r="T32" s="1505"/>
      <c r="U32" s="1506"/>
      <c r="V32" s="1505" t="s">
        <v>660</v>
      </c>
      <c r="W32" s="1505"/>
      <c r="X32" s="1505"/>
      <c r="Y32" s="1505"/>
      <c r="Z32" s="1506"/>
      <c r="AA32" s="1504" t="s">
        <v>661</v>
      </c>
      <c r="AB32" s="1505"/>
      <c r="AC32" s="773" t="s">
        <v>742</v>
      </c>
    </row>
    <row r="33" spans="1:29" ht="15" thickBot="1">
      <c r="A33" s="1499"/>
      <c r="B33" s="664">
        <v>2018</v>
      </c>
      <c r="C33" s="665">
        <v>2019</v>
      </c>
      <c r="D33" s="666">
        <v>2020</v>
      </c>
      <c r="E33" s="666">
        <v>2021</v>
      </c>
      <c r="F33" s="667">
        <v>2022</v>
      </c>
      <c r="G33" s="668">
        <v>2018</v>
      </c>
      <c r="H33" s="665">
        <v>2019</v>
      </c>
      <c r="I33" s="666">
        <v>2020</v>
      </c>
      <c r="J33" s="666">
        <v>2021</v>
      </c>
      <c r="K33" s="667">
        <v>2022</v>
      </c>
      <c r="L33" s="668">
        <v>2018</v>
      </c>
      <c r="M33" s="665">
        <v>2019</v>
      </c>
      <c r="N33" s="665">
        <v>2020</v>
      </c>
      <c r="O33" s="724">
        <v>2021</v>
      </c>
      <c r="P33" s="667">
        <v>2022</v>
      </c>
      <c r="Q33" s="668">
        <v>2018</v>
      </c>
      <c r="R33" s="665">
        <v>2019</v>
      </c>
      <c r="S33" s="666">
        <v>2020</v>
      </c>
      <c r="T33" s="666">
        <v>2021</v>
      </c>
      <c r="U33" s="667">
        <v>2022</v>
      </c>
      <c r="V33" s="668">
        <v>2018</v>
      </c>
      <c r="W33" s="665">
        <v>2019</v>
      </c>
      <c r="X33" s="666">
        <v>2020</v>
      </c>
      <c r="Y33" s="666">
        <v>2021</v>
      </c>
      <c r="Z33" s="667">
        <v>2022</v>
      </c>
      <c r="AA33" s="725">
        <v>2021</v>
      </c>
      <c r="AB33" s="667">
        <v>2022</v>
      </c>
      <c r="AC33" s="724">
        <v>2022</v>
      </c>
    </row>
    <row r="34" spans="1:29" ht="42.75">
      <c r="A34" s="674" t="s">
        <v>683</v>
      </c>
      <c r="B34" s="675">
        <v>3.9175271271509491</v>
      </c>
      <c r="C34" s="676">
        <v>6.5110783382974509</v>
      </c>
      <c r="D34" s="677">
        <v>5.7557973890688716</v>
      </c>
      <c r="E34" s="677">
        <v>5.2106840611882959</v>
      </c>
      <c r="F34" s="678">
        <v>3.6093537013004133</v>
      </c>
      <c r="G34" s="716">
        <v>6.4697105355229905</v>
      </c>
      <c r="H34" s="676">
        <v>5.6451317173756888</v>
      </c>
      <c r="I34" s="677">
        <v>4.9138163739055534</v>
      </c>
      <c r="J34" s="677">
        <v>4.1313633067552393</v>
      </c>
      <c r="K34" s="678">
        <v>3.7504114528169672</v>
      </c>
      <c r="L34" s="679" t="s">
        <v>664</v>
      </c>
      <c r="M34" s="676">
        <v>30.646144738490744</v>
      </c>
      <c r="N34" s="676">
        <v>14.449945911799944</v>
      </c>
      <c r="O34" s="726">
        <v>19.088739373778331</v>
      </c>
      <c r="P34" s="678">
        <v>10.300912281029149</v>
      </c>
      <c r="Q34" s="716">
        <v>5.0031657369932185</v>
      </c>
      <c r="R34" s="676">
        <v>5.5660420817666623</v>
      </c>
      <c r="S34" s="677">
        <v>5.3732319690433812</v>
      </c>
      <c r="T34" s="677">
        <v>5.177461559041034</v>
      </c>
      <c r="U34" s="678">
        <v>5.6576951037703429</v>
      </c>
      <c r="V34" s="716">
        <v>4.5304197828837784</v>
      </c>
      <c r="W34" s="676">
        <v>4.5686844693739355</v>
      </c>
      <c r="X34" s="677">
        <v>3.8900228292410617</v>
      </c>
      <c r="Y34" s="1289">
        <v>5.0820234527310912</v>
      </c>
      <c r="Z34" s="726">
        <v>7.2022048859616428</v>
      </c>
      <c r="AA34" s="727">
        <v>31.993399544954769</v>
      </c>
      <c r="AB34" s="678">
        <v>21.41398996264541</v>
      </c>
      <c r="AC34" s="726">
        <v>61.030454477530661</v>
      </c>
    </row>
    <row r="35" spans="1:29" ht="28.5">
      <c r="A35" s="723" t="s">
        <v>684</v>
      </c>
      <c r="B35" s="687">
        <v>15.272392575408253</v>
      </c>
      <c r="C35" s="688">
        <v>20.908649190594254</v>
      </c>
      <c r="D35" s="689">
        <v>20.033113073139596</v>
      </c>
      <c r="E35" s="689">
        <v>19.073985504381227</v>
      </c>
      <c r="F35" s="690">
        <v>16.254319218252569</v>
      </c>
      <c r="G35" s="717">
        <v>21.495963792260859</v>
      </c>
      <c r="H35" s="688">
        <v>19.707035275709199</v>
      </c>
      <c r="I35" s="689">
        <v>19.259705960677746</v>
      </c>
      <c r="J35" s="689">
        <v>16.479889259330008</v>
      </c>
      <c r="K35" s="690">
        <v>15.049234540531998</v>
      </c>
      <c r="L35" s="691" t="s">
        <v>664</v>
      </c>
      <c r="M35" s="688">
        <v>72.263766734094588</v>
      </c>
      <c r="N35" s="688">
        <v>44.042726944535495</v>
      </c>
      <c r="O35" s="728">
        <v>53.680147688338586</v>
      </c>
      <c r="P35" s="690">
        <v>33.933391232878343</v>
      </c>
      <c r="Q35" s="717">
        <v>18.810973901994764</v>
      </c>
      <c r="R35" s="688">
        <v>23.578450513282707</v>
      </c>
      <c r="S35" s="689">
        <v>22.346925114923888</v>
      </c>
      <c r="T35" s="689">
        <v>17.72288508876855</v>
      </c>
      <c r="U35" s="690">
        <v>22.628341367167806</v>
      </c>
      <c r="V35" s="717">
        <v>17.016417771353016</v>
      </c>
      <c r="W35" s="688">
        <v>17.773339169136428</v>
      </c>
      <c r="X35" s="689">
        <v>15.979538191427284</v>
      </c>
      <c r="Y35" s="688">
        <v>17.346802098805984</v>
      </c>
      <c r="Z35" s="728">
        <v>23.594539573602685</v>
      </c>
      <c r="AA35" s="729">
        <v>98.761137024115868</v>
      </c>
      <c r="AB35" s="690">
        <v>55.121256511897563</v>
      </c>
      <c r="AC35" s="728">
        <v>96.095330711660296</v>
      </c>
    </row>
    <row r="36" spans="1:29" ht="42.75">
      <c r="A36" s="723" t="s">
        <v>685</v>
      </c>
      <c r="B36" s="687">
        <v>10.472374021980865</v>
      </c>
      <c r="C36" s="688">
        <v>15.094223842060824</v>
      </c>
      <c r="D36" s="689">
        <v>14.556488268822681</v>
      </c>
      <c r="E36" s="689">
        <v>12.874481109107775</v>
      </c>
      <c r="F36" s="690">
        <v>11.238006578754323</v>
      </c>
      <c r="G36" s="717">
        <v>14.84418103975981</v>
      </c>
      <c r="H36" s="688">
        <v>13.410222232278555</v>
      </c>
      <c r="I36" s="689">
        <v>13.147522987438363</v>
      </c>
      <c r="J36" s="689">
        <v>11.170897461577869</v>
      </c>
      <c r="K36" s="690">
        <v>10.663633950011508</v>
      </c>
      <c r="L36" s="691" t="s">
        <v>664</v>
      </c>
      <c r="M36" s="688">
        <v>71.755858495362062</v>
      </c>
      <c r="N36" s="688">
        <v>30.628330165621794</v>
      </c>
      <c r="O36" s="728">
        <v>37.723141101396173</v>
      </c>
      <c r="P36" s="690">
        <v>24.488095552347168</v>
      </c>
      <c r="Q36" s="717">
        <v>11.132359542157911</v>
      </c>
      <c r="R36" s="688">
        <v>14.53676246822568</v>
      </c>
      <c r="S36" s="689">
        <v>13.797344938164247</v>
      </c>
      <c r="T36" s="689">
        <v>10.278532920834845</v>
      </c>
      <c r="U36" s="690">
        <v>13.883641983844388</v>
      </c>
      <c r="V36" s="717">
        <v>11.145202487451296</v>
      </c>
      <c r="W36" s="688">
        <v>11.595377356592271</v>
      </c>
      <c r="X36" s="689">
        <v>10.537763652901603</v>
      </c>
      <c r="Y36" s="688">
        <v>11.668532077650694</v>
      </c>
      <c r="Z36" s="728">
        <v>16.601253403690603</v>
      </c>
      <c r="AA36" s="729">
        <v>35.476205355491871</v>
      </c>
      <c r="AB36" s="690">
        <v>33.921462906909802</v>
      </c>
      <c r="AC36" s="728">
        <v>54.351224125051608</v>
      </c>
    </row>
    <row r="37" spans="1:29" ht="42.75">
      <c r="A37" s="674" t="s">
        <v>686</v>
      </c>
      <c r="B37" s="687">
        <v>25.932839153739749</v>
      </c>
      <c r="C37" s="688">
        <v>31.8602793136256</v>
      </c>
      <c r="D37" s="689">
        <v>31.005372680935185</v>
      </c>
      <c r="E37" s="689">
        <v>30.003232701945226</v>
      </c>
      <c r="F37" s="690">
        <v>27.37930621272605</v>
      </c>
      <c r="G37" s="717">
        <v>33.42990220171076</v>
      </c>
      <c r="H37" s="688">
        <v>32.783468294034321</v>
      </c>
      <c r="I37" s="689">
        <v>31.59002896485767</v>
      </c>
      <c r="J37" s="689">
        <v>27.883621735278563</v>
      </c>
      <c r="K37" s="690">
        <v>25.402362564319663</v>
      </c>
      <c r="L37" s="691" t="s">
        <v>664</v>
      </c>
      <c r="M37" s="688">
        <v>88.822442880384926</v>
      </c>
      <c r="N37" s="688">
        <v>61.859255172896773</v>
      </c>
      <c r="O37" s="728">
        <v>71.317011707115043</v>
      </c>
      <c r="P37" s="690">
        <v>52.889481598686437</v>
      </c>
      <c r="Q37" s="717">
        <v>32.55380480642377</v>
      </c>
      <c r="R37" s="688">
        <v>36.54696459319954</v>
      </c>
      <c r="S37" s="689">
        <v>34.137243380294642</v>
      </c>
      <c r="T37" s="689">
        <v>30.003073998744949</v>
      </c>
      <c r="U37" s="690">
        <v>36.444322725173478</v>
      </c>
      <c r="V37" s="717">
        <v>29.462509427126687</v>
      </c>
      <c r="W37" s="688">
        <v>29.761996523823775</v>
      </c>
      <c r="X37" s="689">
        <v>27.194875868487383</v>
      </c>
      <c r="Y37" s="688">
        <v>29.456730906642992</v>
      </c>
      <c r="Z37" s="728">
        <v>36.026592962152172</v>
      </c>
      <c r="AA37" s="729">
        <v>100.00003030634417</v>
      </c>
      <c r="AB37" s="690">
        <v>82.428831145937977</v>
      </c>
      <c r="AC37" s="728">
        <v>100.00000007606877</v>
      </c>
    </row>
    <row r="38" spans="1:29" ht="43.5" thickBot="1">
      <c r="A38" s="718" t="s">
        <v>687</v>
      </c>
      <c r="B38" s="701">
        <v>17.782308156950496</v>
      </c>
      <c r="C38" s="702">
        <v>23.000347045220899</v>
      </c>
      <c r="D38" s="703">
        <v>22.529166687810033</v>
      </c>
      <c r="E38" s="703">
        <v>20.251459903051312</v>
      </c>
      <c r="F38" s="704">
        <v>18.929665352876139</v>
      </c>
      <c r="G38" s="719">
        <v>23.085241732790763</v>
      </c>
      <c r="H38" s="702">
        <v>22.308459350542108</v>
      </c>
      <c r="I38" s="703">
        <v>21.564744178196914</v>
      </c>
      <c r="J38" s="703">
        <v>18.900920653084793</v>
      </c>
      <c r="K38" s="704">
        <v>17.999685972187979</v>
      </c>
      <c r="L38" s="708" t="s">
        <v>664</v>
      </c>
      <c r="M38" s="702">
        <v>88.198151446902102</v>
      </c>
      <c r="N38" s="702">
        <v>43.018355644075392</v>
      </c>
      <c r="O38" s="730">
        <v>50.117255846184293</v>
      </c>
      <c r="P38" s="704">
        <v>38.167793787962083</v>
      </c>
      <c r="Q38" s="719">
        <v>19.265385272365286</v>
      </c>
      <c r="R38" s="702">
        <v>22.53220765828981</v>
      </c>
      <c r="S38" s="703">
        <v>21.0768738756564</v>
      </c>
      <c r="T38" s="703">
        <v>17.400529444146603</v>
      </c>
      <c r="U38" s="704">
        <v>22.360451473219122</v>
      </c>
      <c r="V38" s="719">
        <v>19.29698939964733</v>
      </c>
      <c r="W38" s="702">
        <v>19.416811736682337</v>
      </c>
      <c r="X38" s="703">
        <v>17.933758224994154</v>
      </c>
      <c r="Y38" s="702">
        <v>19.814419253134101</v>
      </c>
      <c r="Z38" s="730">
        <v>25.348517489421045</v>
      </c>
      <c r="AA38" s="731">
        <v>35.921230937600548</v>
      </c>
      <c r="AB38" s="704">
        <v>50.726465888406317</v>
      </c>
      <c r="AC38" s="730">
        <v>56.559693133769393</v>
      </c>
    </row>
    <row r="39" spans="1:29" ht="15" thickBot="1">
      <c r="V39" s="721"/>
      <c r="W39" s="721"/>
      <c r="X39" s="721"/>
      <c r="Y39" s="721"/>
      <c r="Z39" s="721"/>
    </row>
    <row r="40" spans="1:29" ht="58.5" customHeight="1">
      <c r="A40" s="1498" t="s">
        <v>688</v>
      </c>
      <c r="B40" s="1501" t="s">
        <v>655</v>
      </c>
      <c r="C40" s="1502"/>
      <c r="D40" s="1502"/>
      <c r="E40" s="1502"/>
      <c r="F40" s="1503"/>
      <c r="G40" s="1504" t="s">
        <v>656</v>
      </c>
      <c r="H40" s="1505"/>
      <c r="I40" s="1505"/>
      <c r="J40" s="1505"/>
      <c r="K40" s="1506"/>
      <c r="L40" s="1504" t="s">
        <v>657</v>
      </c>
      <c r="M40" s="1505"/>
      <c r="N40" s="1505"/>
      <c r="O40" s="1505"/>
      <c r="P40" s="1506"/>
      <c r="Q40" s="1504" t="s">
        <v>659</v>
      </c>
      <c r="R40" s="1505"/>
      <c r="S40" s="1505"/>
      <c r="T40" s="1505"/>
      <c r="U40" s="1506"/>
      <c r="V40" s="1505" t="s">
        <v>660</v>
      </c>
      <c r="W40" s="1505"/>
      <c r="X40" s="1505"/>
      <c r="Y40" s="1505"/>
      <c r="Z40" s="1506"/>
      <c r="AA40" s="1504" t="s">
        <v>661</v>
      </c>
      <c r="AB40" s="1505"/>
      <c r="AC40" s="773" t="s">
        <v>742</v>
      </c>
    </row>
    <row r="41" spans="1:29" ht="27.75" customHeight="1" thickBot="1">
      <c r="A41" s="1499"/>
      <c r="B41" s="664">
        <v>2018</v>
      </c>
      <c r="C41" s="665">
        <v>2019</v>
      </c>
      <c r="D41" s="666">
        <v>2020</v>
      </c>
      <c r="E41" s="666">
        <v>2021</v>
      </c>
      <c r="F41" s="667">
        <v>2022</v>
      </c>
      <c r="G41" s="668">
        <v>2018</v>
      </c>
      <c r="H41" s="665">
        <v>2019</v>
      </c>
      <c r="I41" s="666">
        <v>2020</v>
      </c>
      <c r="J41" s="666">
        <v>2021</v>
      </c>
      <c r="K41" s="667">
        <v>2022</v>
      </c>
      <c r="L41" s="668">
        <v>2018</v>
      </c>
      <c r="M41" s="665">
        <v>2019</v>
      </c>
      <c r="N41" s="665">
        <v>2020</v>
      </c>
      <c r="O41" s="724">
        <v>2021</v>
      </c>
      <c r="P41" s="667">
        <v>2022</v>
      </c>
      <c r="Q41" s="668">
        <v>2018</v>
      </c>
      <c r="R41" s="665">
        <v>2019</v>
      </c>
      <c r="S41" s="666">
        <v>2020</v>
      </c>
      <c r="T41" s="666">
        <v>2021</v>
      </c>
      <c r="U41" s="667">
        <v>2022</v>
      </c>
      <c r="V41" s="668">
        <v>2018</v>
      </c>
      <c r="W41" s="665">
        <v>2019</v>
      </c>
      <c r="X41" s="666">
        <v>2020</v>
      </c>
      <c r="Y41" s="666">
        <v>2021</v>
      </c>
      <c r="Z41" s="667">
        <v>2022</v>
      </c>
      <c r="AA41" s="725">
        <v>2021</v>
      </c>
      <c r="AB41" s="667">
        <v>2022</v>
      </c>
      <c r="AC41" s="724">
        <v>2022</v>
      </c>
    </row>
    <row r="42" spans="1:29" ht="57">
      <c r="A42" s="674" t="s">
        <v>689</v>
      </c>
      <c r="B42" s="675">
        <v>12.978651986620013</v>
      </c>
      <c r="C42" s="676">
        <v>5.6003509652548047</v>
      </c>
      <c r="D42" s="677">
        <v>7.2482528884815727</v>
      </c>
      <c r="E42" s="677">
        <v>13.909288263960068</v>
      </c>
      <c r="F42" s="678">
        <v>15.877737702393693</v>
      </c>
      <c r="G42" s="716">
        <v>13.439394854505618</v>
      </c>
      <c r="H42" s="676">
        <v>14.103811772169935</v>
      </c>
      <c r="I42" s="677">
        <v>14.13477924468339</v>
      </c>
      <c r="J42" s="677">
        <v>15.983487369187403</v>
      </c>
      <c r="K42" s="678">
        <v>14.31557664873112</v>
      </c>
      <c r="L42" s="716" t="s">
        <v>690</v>
      </c>
      <c r="M42" s="676">
        <v>79.916074295462153</v>
      </c>
      <c r="N42" s="676">
        <v>10.82554158982588</v>
      </c>
      <c r="O42" s="726">
        <v>17.272630863634397</v>
      </c>
      <c r="P42" s="678">
        <v>15.086100413261541</v>
      </c>
      <c r="Q42" s="716">
        <v>9.8784987846029484</v>
      </c>
      <c r="R42" s="676">
        <v>6.2530894098158099</v>
      </c>
      <c r="S42" s="677">
        <v>6.3610769075288038</v>
      </c>
      <c r="T42" s="677">
        <v>11.807369779964503</v>
      </c>
      <c r="U42" s="678">
        <v>12.886607342624565</v>
      </c>
      <c r="V42" s="716">
        <v>13.384425761301063</v>
      </c>
      <c r="W42" s="676">
        <v>13.538768466096517</v>
      </c>
      <c r="X42" s="677">
        <v>13.558273784652346</v>
      </c>
      <c r="Y42" s="677">
        <v>15.279153711915425</v>
      </c>
      <c r="Z42" s="678">
        <v>14.573394825149288</v>
      </c>
      <c r="AA42" s="727">
        <v>17.989675933829378</v>
      </c>
      <c r="AB42" s="678">
        <v>15.268692878857932</v>
      </c>
      <c r="AC42" s="726">
        <v>14.50447325858061</v>
      </c>
    </row>
    <row r="43" spans="1:29" ht="28.5">
      <c r="A43" s="723" t="s">
        <v>691</v>
      </c>
      <c r="B43" s="687">
        <v>32.340255337656671</v>
      </c>
      <c r="C43" s="688">
        <v>25.580458561876394</v>
      </c>
      <c r="D43" s="689">
        <v>29.397913276644829</v>
      </c>
      <c r="E43" s="689">
        <v>37.604670576839489</v>
      </c>
      <c r="F43" s="690">
        <v>34.33478434950797</v>
      </c>
      <c r="G43" s="717">
        <v>63.357797315892086</v>
      </c>
      <c r="H43" s="688">
        <v>64.804322221532473</v>
      </c>
      <c r="I43" s="689">
        <v>66.736344953938669</v>
      </c>
      <c r="J43" s="689">
        <v>64.194486369761776</v>
      </c>
      <c r="K43" s="690">
        <v>60.99266857450619</v>
      </c>
      <c r="L43" s="717" t="s">
        <v>690</v>
      </c>
      <c r="M43" s="688">
        <v>100</v>
      </c>
      <c r="N43" s="688">
        <v>42.848457072266264</v>
      </c>
      <c r="O43" s="728">
        <v>69.722222079014458</v>
      </c>
      <c r="P43" s="690">
        <v>61.027437414602282</v>
      </c>
      <c r="Q43" s="717">
        <v>15.272392575408253</v>
      </c>
      <c r="R43" s="688">
        <v>20.908649190594254</v>
      </c>
      <c r="S43" s="689">
        <v>20.033113073139596</v>
      </c>
      <c r="T43" s="689">
        <v>33.369655843502599</v>
      </c>
      <c r="U43" s="690">
        <v>33.855019162347574</v>
      </c>
      <c r="V43" s="717">
        <v>62.511449569305313</v>
      </c>
      <c r="W43" s="688">
        <v>63.418540210793914</v>
      </c>
      <c r="X43" s="689">
        <v>65.23312604078103</v>
      </c>
      <c r="Y43" s="689">
        <v>64.954221830437746</v>
      </c>
      <c r="Z43" s="690">
        <v>64.059517261660545</v>
      </c>
      <c r="AA43" s="729">
        <v>69.912159039335137</v>
      </c>
      <c r="AB43" s="690">
        <v>66.200977804438182</v>
      </c>
      <c r="AC43" s="728">
        <v>71.445706708778516</v>
      </c>
    </row>
    <row r="44" spans="1:29" ht="42.75">
      <c r="A44" s="723" t="s">
        <v>692</v>
      </c>
      <c r="B44" s="687">
        <v>9.5345377547948633</v>
      </c>
      <c r="C44" s="688">
        <v>7.0446068748481609</v>
      </c>
      <c r="D44" s="689">
        <v>7.9731612682208644</v>
      </c>
      <c r="E44" s="689">
        <v>12.049563710273592</v>
      </c>
      <c r="F44" s="690">
        <v>10.246018349385002</v>
      </c>
      <c r="G44" s="717">
        <v>18.535010182473215</v>
      </c>
      <c r="H44" s="688">
        <v>20.466859767480731</v>
      </c>
      <c r="I44" s="689">
        <v>21.012494426180982</v>
      </c>
      <c r="J44" s="689">
        <v>20.523558908689353</v>
      </c>
      <c r="K44" s="690">
        <v>17.668706549120465</v>
      </c>
      <c r="L44" s="717" t="s">
        <v>690</v>
      </c>
      <c r="M44" s="688">
        <v>1.1186938363212982</v>
      </c>
      <c r="N44" s="688">
        <v>22.624546152021903</v>
      </c>
      <c r="O44" s="728">
        <v>17.981943080231094</v>
      </c>
      <c r="P44" s="690">
        <v>16.735122577200652</v>
      </c>
      <c r="Q44" s="717">
        <v>10.685272173716942</v>
      </c>
      <c r="R44" s="688">
        <v>9.8442342237667546</v>
      </c>
      <c r="S44" s="689">
        <v>10.077999255657454</v>
      </c>
      <c r="T44" s="689">
        <v>13.948757213599142</v>
      </c>
      <c r="U44" s="690">
        <v>12.587212566328532</v>
      </c>
      <c r="V44" s="717">
        <v>20.175503936062704</v>
      </c>
      <c r="W44" s="688">
        <v>20.741822883657786</v>
      </c>
      <c r="X44" s="689">
        <v>21.009515665803413</v>
      </c>
      <c r="Y44" s="689">
        <v>20.526129944379747</v>
      </c>
      <c r="Z44" s="690">
        <v>18.564492333820606</v>
      </c>
      <c r="AA44" s="729">
        <v>10.950059051437609</v>
      </c>
      <c r="AB44" s="690">
        <v>16.5928631160305</v>
      </c>
      <c r="AC44" s="728">
        <v>16.248436147400326</v>
      </c>
    </row>
    <row r="45" spans="1:29" ht="57">
      <c r="A45" s="674" t="s">
        <v>693</v>
      </c>
      <c r="B45" s="687">
        <v>45.559884680064755</v>
      </c>
      <c r="C45" s="688">
        <v>38.356969119644887</v>
      </c>
      <c r="D45" s="689">
        <v>43.621196550992615</v>
      </c>
      <c r="E45" s="689">
        <v>52.649636701358602</v>
      </c>
      <c r="F45" s="690">
        <v>50.211647791322356</v>
      </c>
      <c r="G45" s="717">
        <v>93.999182739422935</v>
      </c>
      <c r="H45" s="688">
        <v>95.529161634484893</v>
      </c>
      <c r="I45" s="689">
        <v>96.341239229051325</v>
      </c>
      <c r="J45" s="689">
        <v>96.838576979336324</v>
      </c>
      <c r="K45" s="690">
        <v>90.037520952904984</v>
      </c>
      <c r="L45" s="717" t="s">
        <v>690</v>
      </c>
      <c r="M45" s="688">
        <v>100</v>
      </c>
      <c r="N45" s="688">
        <v>74.818348902935469</v>
      </c>
      <c r="O45" s="728">
        <v>85.856046668496916</v>
      </c>
      <c r="P45" s="690">
        <v>88.148027320592021</v>
      </c>
      <c r="Q45" s="717">
        <v>47.983296643135581</v>
      </c>
      <c r="R45" s="688">
        <v>46.7625586724537</v>
      </c>
      <c r="S45" s="689">
        <v>44.536648320296408</v>
      </c>
      <c r="T45" s="689">
        <v>50.448280630942989</v>
      </c>
      <c r="U45" s="690">
        <v>51.282208661525743</v>
      </c>
      <c r="V45" s="717">
        <v>91.715737043824703</v>
      </c>
      <c r="W45" s="688">
        <v>92.794159341847376</v>
      </c>
      <c r="X45" s="689">
        <v>94.609206611983694</v>
      </c>
      <c r="Y45" s="689">
        <v>97.970606082239215</v>
      </c>
      <c r="Z45" s="690">
        <v>97.035703816340273</v>
      </c>
      <c r="AA45" s="729">
        <v>98.344656010192907</v>
      </c>
      <c r="AB45" s="690">
        <v>93.37515777353029</v>
      </c>
      <c r="AC45" s="728">
        <v>100</v>
      </c>
    </row>
    <row r="46" spans="1:29" ht="43.5" thickBot="1">
      <c r="A46" s="718" t="s">
        <v>694</v>
      </c>
      <c r="B46" s="701">
        <v>13.431942204871069</v>
      </c>
      <c r="C46" s="702">
        <v>10.563132310743391</v>
      </c>
      <c r="D46" s="703">
        <v>11.830732050295985</v>
      </c>
      <c r="E46" s="703">
        <v>16.870381844177249</v>
      </c>
      <c r="F46" s="704">
        <v>14.983914254003997</v>
      </c>
      <c r="G46" s="719">
        <v>27.498995909416628</v>
      </c>
      <c r="H46" s="702">
        <v>30.170548627825262</v>
      </c>
      <c r="I46" s="703">
        <v>30.333842132184891</v>
      </c>
      <c r="J46" s="703">
        <v>30.960170439267483</v>
      </c>
      <c r="K46" s="704">
        <v>26.082586207616899</v>
      </c>
      <c r="L46" s="719" t="s">
        <v>690</v>
      </c>
      <c r="M46" s="702">
        <v>1.1186938363212982</v>
      </c>
      <c r="N46" s="702">
        <v>39.505067473436846</v>
      </c>
      <c r="O46" s="730">
        <v>22.142991118914132</v>
      </c>
      <c r="P46" s="704">
        <v>24.17221015076688</v>
      </c>
      <c r="Q46" s="719">
        <v>18.09674143985956</v>
      </c>
      <c r="R46" s="702">
        <v>17.521143608424339</v>
      </c>
      <c r="S46" s="703">
        <v>16.908068014124851</v>
      </c>
      <c r="T46" s="703">
        <v>21.087745755147047</v>
      </c>
      <c r="U46" s="704">
        <v>19.066598609737088</v>
      </c>
      <c r="V46" s="719">
        <v>29.601156691704293</v>
      </c>
      <c r="W46" s="702">
        <v>30.349484729686772</v>
      </c>
      <c r="X46" s="703">
        <v>30.470617140148704</v>
      </c>
      <c r="Y46" s="703">
        <v>30.959610237857433</v>
      </c>
      <c r="Z46" s="704">
        <v>28.121013966545767</v>
      </c>
      <c r="AA46" s="731">
        <v>15.662596037517174</v>
      </c>
      <c r="AB46" s="704">
        <v>23.403902219554048</v>
      </c>
      <c r="AC46" s="730">
        <v>22.742354853638652</v>
      </c>
    </row>
    <row r="48" spans="1:29">
      <c r="A48" s="661" t="s">
        <v>695</v>
      </c>
    </row>
  </sheetData>
  <mergeCells count="44">
    <mergeCell ref="AA40:AB40"/>
    <mergeCell ref="B40:F40"/>
    <mergeCell ref="G40:K40"/>
    <mergeCell ref="L40:P40"/>
    <mergeCell ref="Q40:U40"/>
    <mergeCell ref="V40:Z40"/>
    <mergeCell ref="G32:K32"/>
    <mergeCell ref="L32:P32"/>
    <mergeCell ref="Q32:U32"/>
    <mergeCell ref="V32:Z32"/>
    <mergeCell ref="AA32:AB32"/>
    <mergeCell ref="AA22:AE22"/>
    <mergeCell ref="AF22:AG22"/>
    <mergeCell ref="AI22:AM22"/>
    <mergeCell ref="B12:F12"/>
    <mergeCell ref="G12:K12"/>
    <mergeCell ref="L12:P12"/>
    <mergeCell ref="Q12:U12"/>
    <mergeCell ref="A3:AK3"/>
    <mergeCell ref="B5:F5"/>
    <mergeCell ref="G5:K5"/>
    <mergeCell ref="L5:P5"/>
    <mergeCell ref="Q5:U5"/>
    <mergeCell ref="V5:Z5"/>
    <mergeCell ref="AA5:AE5"/>
    <mergeCell ref="AF5:AG5"/>
    <mergeCell ref="AI5:AM5"/>
    <mergeCell ref="A5:A6"/>
    <mergeCell ref="A22:A23"/>
    <mergeCell ref="A12:A13"/>
    <mergeCell ref="A32:A33"/>
    <mergeCell ref="A40:A41"/>
    <mergeCell ref="A30:AK30"/>
    <mergeCell ref="B32:F32"/>
    <mergeCell ref="V12:Z12"/>
    <mergeCell ref="AA12:AE12"/>
    <mergeCell ref="AF12:AG12"/>
    <mergeCell ref="AI12:AM12"/>
    <mergeCell ref="A20:AK20"/>
    <mergeCell ref="B22:F22"/>
    <mergeCell ref="G22:K22"/>
    <mergeCell ref="L22:P22"/>
    <mergeCell ref="Q22:U22"/>
    <mergeCell ref="V22:Z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1"/>
  <sheetViews>
    <sheetView zoomScaleNormal="100" workbookViewId="0">
      <selection activeCell="B1" sqref="B1"/>
    </sheetView>
  </sheetViews>
  <sheetFormatPr defaultRowHeight="14.25"/>
  <cols>
    <col min="1" max="1" width="3.85546875" style="736" customWidth="1"/>
    <col min="2" max="2" width="49.42578125" style="736" customWidth="1"/>
    <col min="3" max="3" width="12.7109375" style="736" customWidth="1"/>
    <col min="4" max="6" width="13" style="736" customWidth="1"/>
    <col min="7" max="7" width="10.5703125" style="736" customWidth="1"/>
    <col min="8" max="8" width="13" style="736" customWidth="1"/>
    <col min="9" max="9" width="12.7109375" style="736" customWidth="1"/>
    <col min="10" max="10" width="13" style="736" customWidth="1"/>
    <col min="11" max="11" width="13.28515625" style="736" customWidth="1"/>
    <col min="12" max="12" width="13" style="736" customWidth="1"/>
    <col min="13" max="13" width="18" style="736" customWidth="1"/>
    <col min="14" max="16" width="13" style="736" customWidth="1"/>
    <col min="17" max="17" width="18" style="736" customWidth="1"/>
    <col min="18" max="18" width="13" style="736" customWidth="1"/>
    <col min="19" max="19" width="18" style="736" customWidth="1"/>
    <col min="20" max="20" width="13" style="736" customWidth="1"/>
    <col min="21" max="21" width="18" style="736" bestFit="1" customWidth="1"/>
    <col min="22" max="22" width="15.85546875" style="736" customWidth="1"/>
    <col min="23" max="16384" width="9.140625" style="736"/>
  </cols>
  <sheetData>
    <row r="1" spans="2:22">
      <c r="V1" s="332" t="s">
        <v>705</v>
      </c>
    </row>
    <row r="3" spans="2:22" ht="14.25" customHeight="1">
      <c r="B3" s="1514" t="s">
        <v>697</v>
      </c>
      <c r="C3" s="1514"/>
      <c r="D3" s="1514"/>
      <c r="E3" s="1514"/>
      <c r="F3" s="1514"/>
      <c r="G3" s="1514"/>
      <c r="H3" s="1514"/>
      <c r="I3" s="1514"/>
      <c r="J3" s="1514"/>
      <c r="K3" s="1514"/>
      <c r="L3" s="1514"/>
      <c r="M3" s="1514"/>
      <c r="N3" s="1514"/>
      <c r="O3" s="1514"/>
      <c r="P3" s="1514"/>
      <c r="Q3" s="1514"/>
      <c r="R3" s="1514"/>
      <c r="S3" s="1514"/>
      <c r="T3" s="1514"/>
      <c r="U3" s="1514"/>
      <c r="V3" s="1514"/>
    </row>
    <row r="5" spans="2:22" ht="15" thickBot="1">
      <c r="V5" s="737" t="s">
        <v>698</v>
      </c>
    </row>
    <row r="6" spans="2:22" ht="15" thickBot="1">
      <c r="C6" s="1515">
        <v>2021</v>
      </c>
      <c r="D6" s="1516"/>
      <c r="E6" s="1516"/>
      <c r="F6" s="1516"/>
      <c r="G6" s="1516"/>
      <c r="H6" s="1516"/>
      <c r="I6" s="1516"/>
      <c r="J6" s="1516"/>
      <c r="K6" s="1516"/>
      <c r="L6" s="1517"/>
      <c r="M6" s="1515">
        <v>2022</v>
      </c>
      <c r="N6" s="1516"/>
      <c r="O6" s="1516"/>
      <c r="P6" s="1516"/>
      <c r="Q6" s="1516"/>
      <c r="R6" s="1516"/>
      <c r="S6" s="1516"/>
      <c r="T6" s="1516"/>
      <c r="U6" s="1516"/>
      <c r="V6" s="1517"/>
    </row>
    <row r="7" spans="2:22" ht="15" customHeight="1" thickBot="1">
      <c r="C7" s="1518" t="s">
        <v>743</v>
      </c>
      <c r="D7" s="1519"/>
      <c r="E7" s="1518" t="s">
        <v>744</v>
      </c>
      <c r="F7" s="1519"/>
      <c r="G7" s="1518" t="s">
        <v>745</v>
      </c>
      <c r="H7" s="1519"/>
      <c r="I7" s="1518" t="s">
        <v>746</v>
      </c>
      <c r="J7" s="1519"/>
      <c r="K7" s="1518" t="s">
        <v>85</v>
      </c>
      <c r="L7" s="1519"/>
      <c r="M7" s="1518" t="s">
        <v>743</v>
      </c>
      <c r="N7" s="1519"/>
      <c r="O7" s="1518" t="s">
        <v>747</v>
      </c>
      <c r="P7" s="1519"/>
      <c r="Q7" s="1518" t="s">
        <v>745</v>
      </c>
      <c r="R7" s="1519"/>
      <c r="S7" s="1518" t="s">
        <v>746</v>
      </c>
      <c r="T7" s="1519"/>
      <c r="U7" s="1518" t="s">
        <v>85</v>
      </c>
      <c r="V7" s="1519"/>
    </row>
    <row r="8" spans="2:22" ht="15" thickBot="1">
      <c r="B8" s="738"/>
      <c r="C8" s="774" t="s">
        <v>699</v>
      </c>
      <c r="D8" s="739" t="s">
        <v>700</v>
      </c>
      <c r="E8" s="774" t="s">
        <v>699</v>
      </c>
      <c r="F8" s="739" t="s">
        <v>700</v>
      </c>
      <c r="G8" s="774" t="s">
        <v>699</v>
      </c>
      <c r="H8" s="739" t="s">
        <v>700</v>
      </c>
      <c r="I8" s="774" t="s">
        <v>699</v>
      </c>
      <c r="J8" s="739" t="s">
        <v>700</v>
      </c>
      <c r="K8" s="774" t="s">
        <v>699</v>
      </c>
      <c r="L8" s="739" t="s">
        <v>700</v>
      </c>
      <c r="M8" s="774" t="s">
        <v>699</v>
      </c>
      <c r="N8" s="739" t="s">
        <v>700</v>
      </c>
      <c r="O8" s="774" t="s">
        <v>699</v>
      </c>
      <c r="P8" s="739" t="s">
        <v>700</v>
      </c>
      <c r="Q8" s="774" t="s">
        <v>699</v>
      </c>
      <c r="R8" s="739" t="s">
        <v>700</v>
      </c>
      <c r="S8" s="774" t="s">
        <v>699</v>
      </c>
      <c r="T8" s="739" t="s">
        <v>700</v>
      </c>
      <c r="U8" s="774" t="s">
        <v>699</v>
      </c>
      <c r="V8" s="739" t="s">
        <v>700</v>
      </c>
    </row>
    <row r="9" spans="2:22">
      <c r="B9" s="740" t="s">
        <v>203</v>
      </c>
      <c r="C9" s="741">
        <v>497.031044902068</v>
      </c>
      <c r="D9" s="742">
        <v>9.0302621395759744E-2</v>
      </c>
      <c r="E9" s="1290">
        <v>55.485637046510504</v>
      </c>
      <c r="F9" s="1291">
        <v>9.0406824583569551E-2</v>
      </c>
      <c r="G9" s="741">
        <v>31.518999999999998</v>
      </c>
      <c r="H9" s="742">
        <v>3.9970984608400005E-2</v>
      </c>
      <c r="I9" s="741">
        <v>77.923735047062991</v>
      </c>
      <c r="J9" s="742">
        <v>1.6902940786462841E-2</v>
      </c>
      <c r="K9" s="741">
        <v>661.9594169956415</v>
      </c>
      <c r="L9" s="742">
        <v>5.7479669864705762E-2</v>
      </c>
      <c r="M9" s="741">
        <v>374.72704954042706</v>
      </c>
      <c r="N9" s="742">
        <v>7.8281110613251145E-2</v>
      </c>
      <c r="O9" s="1290">
        <v>22.726453556353999</v>
      </c>
      <c r="P9" s="1291">
        <v>4.8971131174021562E-2</v>
      </c>
      <c r="Q9" s="741">
        <v>17.018999999999998</v>
      </c>
      <c r="R9" s="742">
        <v>2.7573904674877758E-2</v>
      </c>
      <c r="S9" s="741">
        <v>134.60939770579202</v>
      </c>
      <c r="T9" s="742">
        <v>2.5713198115708991E-2</v>
      </c>
      <c r="U9" s="741">
        <v>549.08190080257316</v>
      </c>
      <c r="V9" s="742">
        <v>4.9452292640815937E-2</v>
      </c>
    </row>
    <row r="10" spans="2:22">
      <c r="B10" s="743" t="s">
        <v>199</v>
      </c>
      <c r="C10" s="744">
        <v>2205.7406375567716</v>
      </c>
      <c r="D10" s="742">
        <v>0.4007479285922208</v>
      </c>
      <c r="E10" s="1290">
        <v>50.7</v>
      </c>
      <c r="F10" s="1291">
        <v>8.2609234576234203E-2</v>
      </c>
      <c r="G10" s="744">
        <v>105</v>
      </c>
      <c r="H10" s="742">
        <v>0.13315629886360611</v>
      </c>
      <c r="I10" s="744">
        <v>358.47428044000003</v>
      </c>
      <c r="J10" s="742">
        <v>7.7758972052451344E-2</v>
      </c>
      <c r="K10" s="741">
        <v>2719.9149179967717</v>
      </c>
      <c r="L10" s="742">
        <v>0.23617733584953601</v>
      </c>
      <c r="M10" s="744">
        <v>1806.49116981</v>
      </c>
      <c r="N10" s="742">
        <v>0.37737904231677771</v>
      </c>
      <c r="O10" s="1290">
        <v>15</v>
      </c>
      <c r="P10" s="1291">
        <v>3.2322111577543021E-2</v>
      </c>
      <c r="Q10" s="744">
        <v>6</v>
      </c>
      <c r="R10" s="742">
        <v>9.7211015952327721E-3</v>
      </c>
      <c r="S10" s="744">
        <v>413.193801019332</v>
      </c>
      <c r="T10" s="742">
        <v>7.892862048914559E-2</v>
      </c>
      <c r="U10" s="741">
        <v>2240.6849708293321</v>
      </c>
      <c r="V10" s="742">
        <v>0.20180415477430169</v>
      </c>
    </row>
    <row r="11" spans="2:22">
      <c r="B11" s="743" t="s">
        <v>701</v>
      </c>
      <c r="C11" s="744">
        <v>2342.1157454785948</v>
      </c>
      <c r="D11" s="742">
        <v>0.42552511276367788</v>
      </c>
      <c r="E11" s="1290">
        <v>442.3579507785638</v>
      </c>
      <c r="F11" s="1291">
        <v>0.72076630616427295</v>
      </c>
      <c r="G11" s="744">
        <v>270.41800000000001</v>
      </c>
      <c r="H11" s="742">
        <v>0.34293200024855841</v>
      </c>
      <c r="I11" s="744">
        <v>0</v>
      </c>
      <c r="J11" s="742">
        <v>0</v>
      </c>
      <c r="K11" s="741">
        <v>3054.8916962571589</v>
      </c>
      <c r="L11" s="742">
        <v>0.26526424681779037</v>
      </c>
      <c r="M11" s="744">
        <v>2227.6000352367469</v>
      </c>
      <c r="N11" s="742">
        <v>0.46534939224246535</v>
      </c>
      <c r="O11" s="1290">
        <v>376.82808773645758</v>
      </c>
      <c r="P11" s="1291">
        <v>0.81199196649133021</v>
      </c>
      <c r="Q11" s="744">
        <v>284.875</v>
      </c>
      <c r="R11" s="742">
        <v>0.46154980282365604</v>
      </c>
      <c r="S11" s="744">
        <v>0</v>
      </c>
      <c r="T11" s="742">
        <v>0</v>
      </c>
      <c r="U11" s="741">
        <v>2889.3031229732046</v>
      </c>
      <c r="V11" s="742">
        <v>0.26022104053411316</v>
      </c>
    </row>
    <row r="12" spans="2:22">
      <c r="B12" s="743" t="s">
        <v>563</v>
      </c>
      <c r="C12" s="744">
        <v>403.24627067151476</v>
      </c>
      <c r="D12" s="742">
        <v>7.3263422241314297E-2</v>
      </c>
      <c r="E12" s="1290">
        <v>54.485451402838656</v>
      </c>
      <c r="F12" s="1291">
        <v>8.8777148637654971E-2</v>
      </c>
      <c r="G12" s="744">
        <v>374.06399999999996</v>
      </c>
      <c r="H12" s="742">
        <v>0.47437121693443757</v>
      </c>
      <c r="I12" s="744">
        <v>4154.4641933199009</v>
      </c>
      <c r="J12" s="742">
        <v>0.90117166761519529</v>
      </c>
      <c r="K12" s="741">
        <v>4986.2599153942547</v>
      </c>
      <c r="L12" s="742">
        <v>0.43297000758335696</v>
      </c>
      <c r="M12" s="744">
        <v>325.54226760407727</v>
      </c>
      <c r="N12" s="742">
        <v>6.8006326980817766E-2</v>
      </c>
      <c r="O12" s="1290">
        <v>38.977651564759995</v>
      </c>
      <c r="P12" s="1291">
        <v>8.3989333527117793E-2</v>
      </c>
      <c r="Q12" s="744">
        <v>300.69799999999998</v>
      </c>
      <c r="R12" s="742">
        <v>0.48718596791388402</v>
      </c>
      <c r="S12" s="744">
        <v>4684.9824559884673</v>
      </c>
      <c r="T12" s="742">
        <v>0.89492921083227517</v>
      </c>
      <c r="U12" s="741">
        <v>5350.2003751573047</v>
      </c>
      <c r="V12" s="742">
        <v>0.48185830611527297</v>
      </c>
    </row>
    <row r="13" spans="2:22" ht="15" thickBot="1">
      <c r="B13" s="745" t="s">
        <v>702</v>
      </c>
      <c r="C13" s="746">
        <v>55.925666057152903</v>
      </c>
      <c r="D13" s="742">
        <v>1.0160802428870087E-2</v>
      </c>
      <c r="E13" s="1292">
        <v>10.70379899627571</v>
      </c>
      <c r="F13" s="1293">
        <v>1.7440486038268248E-2</v>
      </c>
      <c r="G13" s="746">
        <v>7.5460000000000003</v>
      </c>
      <c r="H13" s="742">
        <v>9.5694993449978259E-3</v>
      </c>
      <c r="I13" s="746">
        <v>19.207484478019776</v>
      </c>
      <c r="J13" s="742">
        <v>4.1664195458904554E-3</v>
      </c>
      <c r="K13" s="741">
        <v>93.382949531448389</v>
      </c>
      <c r="L13" s="742">
        <v>8.1086860799133766E-3</v>
      </c>
      <c r="M13" s="746">
        <v>52.580370762746483</v>
      </c>
      <c r="N13" s="742">
        <v>1.0984127846688202E-2</v>
      </c>
      <c r="O13" s="1292">
        <v>10.546398171790573</v>
      </c>
      <c r="P13" s="1293">
        <v>2.2725457229987377E-2</v>
      </c>
      <c r="Q13" s="746">
        <v>8.6219999999999999</v>
      </c>
      <c r="R13" s="742">
        <v>1.3969222992349494E-2</v>
      </c>
      <c r="S13" s="746">
        <v>2.2456743358634657</v>
      </c>
      <c r="T13" s="742">
        <v>4.2897056286981584E-4</v>
      </c>
      <c r="U13" s="741">
        <v>73.994443270400524</v>
      </c>
      <c r="V13" s="742">
        <v>6.6642059354963023E-3</v>
      </c>
    </row>
    <row r="14" spans="2:22" ht="15" thickBot="1">
      <c r="B14" s="747" t="s">
        <v>703</v>
      </c>
      <c r="C14" s="748">
        <v>5504.0599843030323</v>
      </c>
      <c r="D14" s="749">
        <v>1</v>
      </c>
      <c r="E14" s="1294">
        <v>613.73283822418875</v>
      </c>
      <c r="F14" s="1295">
        <v>1</v>
      </c>
      <c r="G14" s="748">
        <v>788.54700000000003</v>
      </c>
      <c r="H14" s="749">
        <v>1</v>
      </c>
      <c r="I14" s="748">
        <v>4610.0696932849842</v>
      </c>
      <c r="J14" s="749">
        <v>1</v>
      </c>
      <c r="K14" s="750">
        <v>11516.409515812205</v>
      </c>
      <c r="L14" s="749">
        <v>1</v>
      </c>
      <c r="M14" s="748">
        <v>4786.9408929539968</v>
      </c>
      <c r="N14" s="749">
        <v>1</v>
      </c>
      <c r="O14" s="1294">
        <v>464.07859102936214</v>
      </c>
      <c r="P14" s="1295">
        <v>1</v>
      </c>
      <c r="Q14" s="748">
        <v>617.21399999999994</v>
      </c>
      <c r="R14" s="749">
        <v>1</v>
      </c>
      <c r="S14" s="748">
        <v>5235.0313290494569</v>
      </c>
      <c r="T14" s="749">
        <v>1</v>
      </c>
      <c r="U14" s="750">
        <v>11103.264813032814</v>
      </c>
      <c r="V14" s="749">
        <v>1</v>
      </c>
    </row>
    <row r="15" spans="2:22" ht="29.25" thickBot="1">
      <c r="B15" s="747" t="s">
        <v>704</v>
      </c>
      <c r="C15" s="1512">
        <v>0.47793194368449321</v>
      </c>
      <c r="D15" s="1513"/>
      <c r="E15" s="1512">
        <v>5.329202972206161E-2</v>
      </c>
      <c r="F15" s="1513"/>
      <c r="G15" s="1512">
        <v>6.8471601230977244E-2</v>
      </c>
      <c r="H15" s="1513"/>
      <c r="I15" s="1512">
        <v>0.40030442533624877</v>
      </c>
      <c r="J15" s="1513"/>
      <c r="K15" s="1512">
        <v>1.0000000000000002</v>
      </c>
      <c r="L15" s="1513"/>
      <c r="M15" s="1512">
        <v>0.43112912945525456</v>
      </c>
      <c r="N15" s="1513"/>
      <c r="O15" s="1512">
        <v>4.179658855696524E-2</v>
      </c>
      <c r="P15" s="1513"/>
      <c r="Q15" s="1512">
        <v>5.5588514765091898E-2</v>
      </c>
      <c r="R15" s="1513"/>
      <c r="S15" s="1512">
        <v>0.47148576722268842</v>
      </c>
      <c r="T15" s="1513"/>
      <c r="U15" s="1512">
        <v>1.0000000000000002</v>
      </c>
      <c r="V15" s="1513"/>
    </row>
    <row r="17" spans="2:21">
      <c r="K17" s="751"/>
      <c r="L17" s="751"/>
      <c r="N17" s="752"/>
      <c r="O17" s="752"/>
      <c r="P17" s="752"/>
      <c r="U17" s="751"/>
    </row>
    <row r="18" spans="2:21">
      <c r="D18" s="752"/>
      <c r="E18" s="752"/>
      <c r="F18" s="752"/>
      <c r="G18" s="752"/>
      <c r="H18" s="752"/>
    </row>
    <row r="19" spans="2:21">
      <c r="K19" s="751"/>
    </row>
    <row r="21" spans="2:21">
      <c r="B21" s="751"/>
    </row>
  </sheetData>
  <mergeCells count="23">
    <mergeCell ref="S15:T15"/>
    <mergeCell ref="U15:V15"/>
    <mergeCell ref="C7:D7"/>
    <mergeCell ref="E7:F7"/>
    <mergeCell ref="G7:H7"/>
    <mergeCell ref="I7:J7"/>
    <mergeCell ref="K7:L7"/>
    <mergeCell ref="M7:N7"/>
    <mergeCell ref="O7:P7"/>
    <mergeCell ref="B3:V3"/>
    <mergeCell ref="C6:L6"/>
    <mergeCell ref="M6:V6"/>
    <mergeCell ref="S7:T7"/>
    <mergeCell ref="U7:V7"/>
    <mergeCell ref="Q7:R7"/>
    <mergeCell ref="M15:N15"/>
    <mergeCell ref="O15:P15"/>
    <mergeCell ref="Q15:R15"/>
    <mergeCell ref="C15:D15"/>
    <mergeCell ref="E15:F15"/>
    <mergeCell ref="G15:H15"/>
    <mergeCell ref="I15:J15"/>
    <mergeCell ref="K1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Содржина</vt:lpstr>
      <vt:lpstr>Aнекс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10'!Print_Area</vt:lpstr>
      <vt:lpstr>'Анекс 2'!Print_Area</vt:lpstr>
      <vt:lpstr>'Анекс 3'!Print_Area</vt:lpstr>
      <vt:lpstr>'Анекс 4'!Print_Area</vt:lpstr>
      <vt:lpstr>'Анекс 5'!Print_Area</vt:lpstr>
      <vt:lpstr>'Анекс 6'!Print_Area</vt:lpstr>
      <vt:lpstr>'Анекс 8'!Print_Area</vt:lpstr>
      <vt:lpstr>'Анекс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Mladen Georgievski</cp:lastModifiedBy>
  <cp:lastPrinted>2021-06-24T12:46:50Z</cp:lastPrinted>
  <dcterms:created xsi:type="dcterms:W3CDTF">2020-06-27T11:34:29Z</dcterms:created>
  <dcterms:modified xsi:type="dcterms:W3CDTF">2024-02-19T13:51:45Z</dcterms:modified>
</cp:coreProperties>
</file>