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heckCompatibility="1" defaultThemeVersion="124226"/>
  <bookViews>
    <workbookView xWindow="0" yWindow="0" windowWidth="14370" windowHeight="12360" tabRatio="939" activeTab="24"/>
  </bookViews>
  <sheets>
    <sheet name="Анекс 1" sheetId="59" r:id="rId1"/>
    <sheet name="Анекс 2" sheetId="60" r:id="rId2"/>
    <sheet name="Анекс 3" sheetId="61" r:id="rId3"/>
    <sheet name="Анекс 4" sheetId="62" r:id="rId4"/>
    <sheet name="Анекс 5" sheetId="63" r:id="rId5"/>
    <sheet name="Анекс 6" sheetId="52" r:id="rId6"/>
    <sheet name="annex activities" sheetId="37" state="hidden" r:id="rId7"/>
    <sheet name="Анекс 7" sheetId="53" r:id="rId8"/>
    <sheet name="annex - size" sheetId="38" state="hidden" r:id="rId9"/>
    <sheet name="Анекс 8" sheetId="54" r:id="rId10"/>
    <sheet name="annex - financial result" sheetId="39" state="hidden" r:id="rId11"/>
    <sheet name="Анекс 9" sheetId="55" r:id="rId12"/>
    <sheet name="Анекс 10" sheetId="56" r:id="rId13"/>
    <sheet name="Анекс 11" sheetId="57" r:id="rId14"/>
    <sheet name="annex - interest rates" sheetId="40" state="hidden" r:id="rId15"/>
    <sheet name="Анекс 12" sheetId="58" r:id="rId16"/>
    <sheet name="Анекс 13" sheetId="70" r:id="rId17"/>
    <sheet name="Анекс 14" sheetId="71" r:id="rId18"/>
    <sheet name="Анекс 15" sheetId="72" r:id="rId19"/>
    <sheet name="Анекс 16" sheetId="69" r:id="rId20"/>
    <sheet name="Анекс 17" sheetId="64" r:id="rId21"/>
    <sheet name="Анекс 18" sheetId="65" r:id="rId22"/>
    <sheet name="Анекс 19" sheetId="66" r:id="rId23"/>
    <sheet name="Анекс 20" sheetId="67" r:id="rId24"/>
    <sheet name="Анекс 21" sheetId="68" r:id="rId25"/>
    <sheet name="Анекс 22" sheetId="73" r:id="rId26"/>
    <sheet name="Анекс 23" sheetId="74" r:id="rId27"/>
    <sheet name="Анекс 24" sheetId="75" r:id="rId28"/>
    <sheet name="annex - metodolgy" sheetId="41"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ana1" localSheetId="0" hidden="1">{#N/A,#N/A,TRUE,"preg4";#N/A,#N/A,TRUE,"bazpr2001"}</definedName>
    <definedName name="__ana1" localSheetId="12" hidden="1">{#N/A,#N/A,TRUE,"preg4";#N/A,#N/A,TRUE,"bazpr2001"}</definedName>
    <definedName name="__ana1" localSheetId="13"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1" hidden="1">{#N/A,#N/A,TRUE,"preg4";#N/A,#N/A,TRUE,"bazpr2001"}</definedName>
    <definedName name="__ana1" localSheetId="23" hidden="1">{#N/A,#N/A,TRUE,"preg4";#N/A,#N/A,TRUE,"bazpr2001"}</definedName>
    <definedName name="__ana1" localSheetId="24" hidden="1">{#N/A,#N/A,TRUE,"preg4";#N/A,#N/A,TRUE,"bazpr2001"}</definedName>
    <definedName name="__ana1" localSheetId="2"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localSheetId="11" hidden="1">{#N/A,#N/A,TRUE,"preg4";#N/A,#N/A,TRUE,"bazpr2001"}</definedName>
    <definedName name="__ana1" hidden="1">{#N/A,#N/A,TRUE,"preg4";#N/A,#N/A,TRUE,"bazpr2001"}</definedName>
    <definedName name="__pl2000" localSheetId="0" hidden="1">{#N/A,#N/A,TRUE,"preg4";#N/A,#N/A,TRUE,"bazpr99"}</definedName>
    <definedName name="__pl2000" localSheetId="12" hidden="1">{#N/A,#N/A,TRUE,"preg4";#N/A,#N/A,TRUE,"bazpr99"}</definedName>
    <definedName name="__pl2000" localSheetId="13"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1" hidden="1">{#N/A,#N/A,TRUE,"preg4";#N/A,#N/A,TRUE,"bazpr99"}</definedName>
    <definedName name="__pl2000" localSheetId="23" hidden="1">{#N/A,#N/A,TRUE,"preg4";#N/A,#N/A,TRUE,"bazpr99"}</definedName>
    <definedName name="__pl2000" localSheetId="24" hidden="1">{#N/A,#N/A,TRUE,"preg4";#N/A,#N/A,TRUE,"bazpr99"}</definedName>
    <definedName name="__pl2000" localSheetId="2"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localSheetId="11" hidden="1">{#N/A,#N/A,TRUE,"preg4";#N/A,#N/A,TRUE,"bazpr99"}</definedName>
    <definedName name="__pl2000" hidden="1">{#N/A,#N/A,TRUE,"preg4";#N/A,#N/A,TRUE,"bazpr99"}</definedName>
    <definedName name="_ana1" localSheetId="10" hidden="1">{#N/A,#N/A,TRUE,"preg4";#N/A,#N/A,TRUE,"bazpr2001"}</definedName>
    <definedName name="_ana1" localSheetId="14" hidden="1">{#N/A,#N/A,TRUE,"preg4";#N/A,#N/A,TRUE,"bazpr2001"}</definedName>
    <definedName name="_ana1" localSheetId="8" hidden="1">{#N/A,#N/A,TRUE,"preg4";#N/A,#N/A,TRUE,"bazpr2001"}</definedName>
    <definedName name="_ana1" localSheetId="6" hidden="1">{#N/A,#N/A,TRUE,"preg4";#N/A,#N/A,TRUE,"bazpr2001"}</definedName>
    <definedName name="_ana1" localSheetId="0" hidden="1">{#N/A,#N/A,TRUE,"preg4";#N/A,#N/A,TRUE,"bazpr2001"}</definedName>
    <definedName name="_ana1" localSheetId="12" hidden="1">{#N/A,#N/A,TRUE,"preg4";#N/A,#N/A,TRUE,"bazpr2001"}</definedName>
    <definedName name="_ana1" localSheetId="13"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1" hidden="1">{#N/A,#N/A,TRUE,"preg4";#N/A,#N/A,TRUE,"bazpr2001"}</definedName>
    <definedName name="_ana1" localSheetId="23" hidden="1">{#N/A,#N/A,TRUE,"preg4";#N/A,#N/A,TRUE,"bazpr2001"}</definedName>
    <definedName name="_ana1" localSheetId="24" hidden="1">{#N/A,#N/A,TRUE,"preg4";#N/A,#N/A,TRUE,"bazpr2001"}</definedName>
    <definedName name="_ana1" localSheetId="2"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7" hidden="1">{#N/A,#N/A,TRUE,"preg4";#N/A,#N/A,TRUE,"bazpr2001"}</definedName>
    <definedName name="_ana1" localSheetId="9" hidden="1">{#N/A,#N/A,TRUE,"preg4";#N/A,#N/A,TRUE,"bazpr2001"}</definedName>
    <definedName name="_ana1" localSheetId="11" hidden="1">{#N/A,#N/A,TRUE,"preg4";#N/A,#N/A,TRUE,"bazpr2001"}</definedName>
    <definedName name="_ana1" hidden="1">{#N/A,#N/A,TRUE,"preg4";#N/A,#N/A,TRUE,"bazpr2001"}</definedName>
    <definedName name="_pl2000" localSheetId="10" hidden="1">{#N/A,#N/A,TRUE,"preg4";#N/A,#N/A,TRUE,"bazpr99"}</definedName>
    <definedName name="_pl2000" localSheetId="14" hidden="1">{#N/A,#N/A,TRUE,"preg4";#N/A,#N/A,TRUE,"bazpr99"}</definedName>
    <definedName name="_pl2000" localSheetId="8" hidden="1">{#N/A,#N/A,TRUE,"preg4";#N/A,#N/A,TRUE,"bazpr99"}</definedName>
    <definedName name="_pl2000" localSheetId="6" hidden="1">{#N/A,#N/A,TRUE,"preg4";#N/A,#N/A,TRUE,"bazpr99"}</definedName>
    <definedName name="_pl2000" localSheetId="0" hidden="1">{#N/A,#N/A,TRUE,"preg4";#N/A,#N/A,TRUE,"bazpr99"}</definedName>
    <definedName name="_pl2000" localSheetId="12" hidden="1">{#N/A,#N/A,TRUE,"preg4";#N/A,#N/A,TRUE,"bazpr99"}</definedName>
    <definedName name="_pl2000" localSheetId="13"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1" hidden="1">{#N/A,#N/A,TRUE,"preg4";#N/A,#N/A,TRUE,"bazpr99"}</definedName>
    <definedName name="_pl2000" localSheetId="23" hidden="1">{#N/A,#N/A,TRUE,"preg4";#N/A,#N/A,TRUE,"bazpr99"}</definedName>
    <definedName name="_pl2000" localSheetId="24" hidden="1">{#N/A,#N/A,TRUE,"preg4";#N/A,#N/A,TRUE,"bazpr99"}</definedName>
    <definedName name="_pl2000" localSheetId="2"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7" hidden="1">{#N/A,#N/A,TRUE,"preg4";#N/A,#N/A,TRUE,"bazpr99"}</definedName>
    <definedName name="_pl2000" localSheetId="9" hidden="1">{#N/A,#N/A,TRUE,"preg4";#N/A,#N/A,TRUE,"bazpr99"}</definedName>
    <definedName name="_pl2000" localSheetId="11" hidden="1">{#N/A,#N/A,TRUE,"preg4";#N/A,#N/A,TRUE,"bazpr99"}</definedName>
    <definedName name="_pl2000" hidden="1">{#N/A,#N/A,TRUE,"preg4";#N/A,#N/A,TRUE,"bazpr99"}</definedName>
    <definedName name="a" localSheetId="20">#REF!</definedName>
    <definedName name="a" localSheetId="21">#REF!</definedName>
    <definedName name="a" localSheetId="22">#REF!</definedName>
    <definedName name="a" localSheetId="23">#REF!</definedName>
    <definedName name="a" localSheetId="24">#REF!</definedName>
    <definedName name="a">#REF!</definedName>
    <definedName name="aa" localSheetId="10" hidden="1">{#N/A,#N/A,TRUE,"preg4";#N/A,#N/A,TRUE,"bazpr99"}</definedName>
    <definedName name="aa" localSheetId="14" hidden="1">{#N/A,#N/A,TRUE,"preg4";#N/A,#N/A,TRUE,"bazpr99"}</definedName>
    <definedName name="aa" localSheetId="8" hidden="1">{#N/A,#N/A,TRUE,"preg4";#N/A,#N/A,TRUE,"bazpr99"}</definedName>
    <definedName name="aa" localSheetId="6" hidden="1">{#N/A,#N/A,TRUE,"preg4";#N/A,#N/A,TRUE,"bazpr99"}</definedName>
    <definedName name="aa" localSheetId="0" hidden="1">{#N/A,#N/A,TRUE,"preg4";#N/A,#N/A,TRUE,"bazpr99"}</definedName>
    <definedName name="aa" localSheetId="12" hidden="1">{#N/A,#N/A,TRUE,"preg4";#N/A,#N/A,TRUE,"bazpr99"}</definedName>
    <definedName name="aa" localSheetId="13"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1" hidden="1">{#N/A,#N/A,TRUE,"preg4";#N/A,#N/A,TRUE,"bazpr99"}</definedName>
    <definedName name="aa" localSheetId="23" hidden="1">{#N/A,#N/A,TRUE,"preg4";#N/A,#N/A,TRUE,"bazpr99"}</definedName>
    <definedName name="aa" localSheetId="24" hidden="1">{#N/A,#N/A,TRUE,"preg4";#N/A,#N/A,TRUE,"bazpr99"}</definedName>
    <definedName name="aa" localSheetId="2"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7" hidden="1">{#N/A,#N/A,TRUE,"preg4";#N/A,#N/A,TRUE,"bazpr99"}</definedName>
    <definedName name="aa" localSheetId="9" hidden="1">{#N/A,#N/A,TRUE,"preg4";#N/A,#N/A,TRUE,"bazpr99"}</definedName>
    <definedName name="aa" localSheetId="11" hidden="1">{#N/A,#N/A,TRUE,"preg4";#N/A,#N/A,TRUE,"bazpr99"}</definedName>
    <definedName name="aa"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hidden="1">{#N/A,#N/A,TRUE,"preg4";#N/A,#N/A,TRUE,"bazpr99"}</definedName>
    <definedName name="AMPO5">"Gráfico 8"</definedName>
    <definedName name="ana" localSheetId="10" hidden="1">{#N/A,#N/A,TRUE,"preg4";#N/A,#N/A,TRUE,"bazpr2001"}</definedName>
    <definedName name="ana" localSheetId="14" hidden="1">{#N/A,#N/A,TRUE,"preg4";#N/A,#N/A,TRUE,"bazpr2001"}</definedName>
    <definedName name="ana" localSheetId="8" hidden="1">{#N/A,#N/A,TRUE,"preg4";#N/A,#N/A,TRUE,"bazpr2001"}</definedName>
    <definedName name="ana" localSheetId="6" hidden="1">{#N/A,#N/A,TRUE,"preg4";#N/A,#N/A,TRUE,"bazpr2001"}</definedName>
    <definedName name="ana" localSheetId="0" hidden="1">{#N/A,#N/A,TRUE,"preg4";#N/A,#N/A,TRUE,"bazpr2001"}</definedName>
    <definedName name="ana" localSheetId="12" hidden="1">{#N/A,#N/A,TRUE,"preg4";#N/A,#N/A,TRUE,"bazpr2001"}</definedName>
    <definedName name="ana" localSheetId="13"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1" hidden="1">{#N/A,#N/A,TRUE,"preg4";#N/A,#N/A,TRUE,"bazpr2001"}</definedName>
    <definedName name="ana" localSheetId="23" hidden="1">{#N/A,#N/A,TRUE,"preg4";#N/A,#N/A,TRUE,"bazpr2001"}</definedName>
    <definedName name="ana" localSheetId="24" hidden="1">{#N/A,#N/A,TRUE,"preg4";#N/A,#N/A,TRUE,"bazpr2001"}</definedName>
    <definedName name="ana" localSheetId="2"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7" hidden="1">{#N/A,#N/A,TRUE,"preg4";#N/A,#N/A,TRUE,"bazpr2001"}</definedName>
    <definedName name="ana" localSheetId="9" hidden="1">{#N/A,#N/A,TRUE,"preg4";#N/A,#N/A,TRUE,"bazpr2001"}</definedName>
    <definedName name="ana" localSheetId="11" hidden="1">{#N/A,#N/A,TRUE,"preg4";#N/A,#N/A,TRUE,"bazpr2001"}</definedName>
    <definedName name="ana" hidden="1">{#N/A,#N/A,TRUE,"preg4";#N/A,#N/A,TRUE,"bazpr2001"}</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hidden="1">{#N/A,#N/A,TRUE,"preg4";#N/A,#N/A,TRUE,"bazpr99"}</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hidden="1">{#N/A,#N/A,TRUE,"preg4";#N/A,#N/A,TRUE,"bazpr2001"}</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hidden="1">{#N/A,#N/A,TRUE,"preg4";#N/A,#N/A,TRUE,"bazpr99"}</definedName>
    <definedName name="b" localSheetId="20">#REF!</definedName>
    <definedName name="b" localSheetId="21">#REF!</definedName>
    <definedName name="b" localSheetId="22">#REF!</definedName>
    <definedName name="b" localSheetId="23">#REF!</definedName>
    <definedName name="b" localSheetId="24">#REF!</definedName>
    <definedName name="b">#REF!</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hidden="1">{#N/A,#N/A,TRUE,"preg4";#N/A,#N/A,TRUE,"bazpr99"}</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hidden="1">{#N/A,#N/A,TRUE,"preg4";#N/A,#N/A,TRUE,"bazpr2001"}</definedName>
    <definedName name="change" localSheetId="16">#REF!</definedName>
    <definedName name="change" localSheetId="17">#REF!</definedName>
    <definedName name="change" localSheetId="18">#REF!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#REF!</definedName>
    <definedName name="CUADRO_10.3.1">'[1]fondo promedio'!$A$36:$L$74</definedName>
    <definedName name="CUADRO_N__4.1.3" localSheetId="16">#REF!</definedName>
    <definedName name="CUADRO_N__4.1.3" localSheetId="17">#REF!</definedName>
    <definedName name="CUADRO_N__4.1.3" localSheetId="18">#REF!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#REF!</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hidden="1">{#N/A,#N/A,TRUE,"preg4";#N/A,#N/A,TRUE,"bazpr99"}</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hidden="1">{#N/A,#N/A,TRUE,"preg4";#N/A,#N/A,TRUE,"bazpr2001"}</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#REF!</definedName>
    <definedName name="Database_MI" localSheetId="20">#REF!</definedName>
    <definedName name="Database_MI" localSheetId="21">#REF!</definedName>
    <definedName name="Database_MI" localSheetId="22">#REF!</definedName>
    <definedName name="Database_MI" localSheetId="23">#REF!</definedName>
    <definedName name="Database_MI" localSheetId="24">#REF!</definedName>
    <definedName name="Database_MI">#REF!</definedName>
    <definedName name="DATES" localSheetId="20">#REF!</definedName>
    <definedName name="DATES" localSheetId="21">#REF!</definedName>
    <definedName name="DATES" localSheetId="22">#REF!</definedName>
    <definedName name="DATES" localSheetId="23">#REF!</definedName>
    <definedName name="DATES" localSheetId="24">#REF!</definedName>
    <definedName name="DATES">#REF!</definedName>
    <definedName name="dd" localSheetId="10" hidden="1">{#N/A,#N/A,TRUE,"preg4";#N/A,#N/A,TRUE,"bazpr2001"}</definedName>
    <definedName name="dd" localSheetId="14" hidden="1">{#N/A,#N/A,TRUE,"preg4";#N/A,#N/A,TRUE,"bazpr2001"}</definedName>
    <definedName name="dd" localSheetId="8" hidden="1">{#N/A,#N/A,TRUE,"preg4";#N/A,#N/A,TRUE,"bazpr2001"}</definedName>
    <definedName name="dd" localSheetId="6" hidden="1">{#N/A,#N/A,TRUE,"preg4";#N/A,#N/A,TRUE,"bazpr2001"}</definedName>
    <definedName name="dd" localSheetId="0" hidden="1">{#N/A,#N/A,TRUE,"preg4";#N/A,#N/A,TRUE,"bazpr2001"}</definedName>
    <definedName name="dd" localSheetId="12" hidden="1">{#N/A,#N/A,TRUE,"preg4";#N/A,#N/A,TRUE,"bazpr2001"}</definedName>
    <definedName name="dd" localSheetId="13"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1" hidden="1">{#N/A,#N/A,TRUE,"preg4";#N/A,#N/A,TRUE,"bazpr2001"}</definedName>
    <definedName name="dd" localSheetId="23" hidden="1">{#N/A,#N/A,TRUE,"preg4";#N/A,#N/A,TRUE,"bazpr2001"}</definedName>
    <definedName name="dd" localSheetId="24" hidden="1">{#N/A,#N/A,TRUE,"preg4";#N/A,#N/A,TRUE,"bazpr2001"}</definedName>
    <definedName name="dd" localSheetId="2"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7" hidden="1">{#N/A,#N/A,TRUE,"preg4";#N/A,#N/A,TRUE,"bazpr2001"}</definedName>
    <definedName name="dd" localSheetId="9" hidden="1">{#N/A,#N/A,TRUE,"preg4";#N/A,#N/A,TRUE,"bazpr2001"}</definedName>
    <definedName name="dd" localSheetId="11" hidden="1">{#N/A,#N/A,TRUE,"preg4";#N/A,#N/A,TRUE,"bazpr2001"}</definedName>
    <definedName name="dd" hidden="1">{#N/A,#N/A,TRUE,"preg4";#N/A,#N/A,TRUE,"bazpr2001"}</definedName>
    <definedName name="ddd" localSheetId="10" hidden="1">{#N/A,#N/A,TRUE,"preg4";#N/A,#N/A,TRUE,"bazpr2001"}</definedName>
    <definedName name="ddd" localSheetId="14" hidden="1">{#N/A,#N/A,TRUE,"preg4";#N/A,#N/A,TRUE,"bazpr2001"}</definedName>
    <definedName name="ddd" localSheetId="8" hidden="1">{#N/A,#N/A,TRUE,"preg4";#N/A,#N/A,TRUE,"bazpr2001"}</definedName>
    <definedName name="ddd" localSheetId="6" hidden="1">{#N/A,#N/A,TRUE,"preg4";#N/A,#N/A,TRUE,"bazpr2001"}</definedName>
    <definedName name="ddd" localSheetId="0" hidden="1">{#N/A,#N/A,TRUE,"preg4";#N/A,#N/A,TRUE,"bazpr2001"}</definedName>
    <definedName name="ddd" localSheetId="12" hidden="1">{#N/A,#N/A,TRUE,"preg4";#N/A,#N/A,TRUE,"bazpr2001"}</definedName>
    <definedName name="ddd" localSheetId="13"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1" hidden="1">{#N/A,#N/A,TRUE,"preg4";#N/A,#N/A,TRUE,"bazpr2001"}</definedName>
    <definedName name="ddd" localSheetId="23" hidden="1">{#N/A,#N/A,TRUE,"preg4";#N/A,#N/A,TRUE,"bazpr2001"}</definedName>
    <definedName name="ddd" localSheetId="24" hidden="1">{#N/A,#N/A,TRUE,"preg4";#N/A,#N/A,TRUE,"bazpr2001"}</definedName>
    <definedName name="ddd" localSheetId="2"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7" hidden="1">{#N/A,#N/A,TRUE,"preg4";#N/A,#N/A,TRUE,"bazpr2001"}</definedName>
    <definedName name="ddd" localSheetId="9" hidden="1">{#N/A,#N/A,TRUE,"preg4";#N/A,#N/A,TRUE,"bazpr2001"}</definedName>
    <definedName name="ddd" localSheetId="11" hidden="1">{#N/A,#N/A,TRUE,"preg4";#N/A,#N/A,TRUE,"bazpr2001"}</definedName>
    <definedName name="ddd" hidden="1">{#N/A,#N/A,TRUE,"preg4";#N/A,#N/A,TRUE,"bazpr2001"}</definedName>
    <definedName name="DEBITNI1" localSheetId="10">#REF!</definedName>
    <definedName name="DEBITNI1" localSheetId="14">#REF!</definedName>
    <definedName name="DEBITNI1" localSheetId="8">#REF!</definedName>
    <definedName name="DEBITNI1" localSheetId="6">#REF!</definedName>
    <definedName name="DEBITNI1" localSheetId="0">#REF!</definedName>
    <definedName name="DEBITNI1" localSheetId="12">#REF!</definedName>
    <definedName name="DEBITNI1" localSheetId="13">#REF!</definedName>
    <definedName name="DEBITNI1" localSheetId="15">#REF!</definedName>
    <definedName name="DEBITNI1" localSheetId="20">#REF!</definedName>
    <definedName name="DEBITNI1" localSheetId="21">#REF!</definedName>
    <definedName name="DEBITNI1" localSheetId="22">#REF!</definedName>
    <definedName name="DEBITNI1" localSheetId="1">#REF!</definedName>
    <definedName name="DEBITNI1" localSheetId="23">#REF!</definedName>
    <definedName name="DEBITNI1" localSheetId="24">#REF!</definedName>
    <definedName name="DEBITNI1" localSheetId="2">#REF!</definedName>
    <definedName name="DEBITNI1" localSheetId="3">#REF!</definedName>
    <definedName name="DEBITNI1" localSheetId="4">#REF!</definedName>
    <definedName name="DEBITNI1" localSheetId="5">#REF!</definedName>
    <definedName name="DEBITNI1" localSheetId="7">#REF!</definedName>
    <definedName name="DEBITNI1" localSheetId="9">#REF!</definedName>
    <definedName name="DEBITNI1" localSheetId="11">#REF!</definedName>
    <definedName name="DEBITNI1">#REF!</definedName>
    <definedName name="DEBITNI1000" localSheetId="10">#REF!</definedName>
    <definedName name="DEBITNI1000" localSheetId="14">#REF!</definedName>
    <definedName name="DEBITNI1000" localSheetId="8">#REF!</definedName>
    <definedName name="DEBITNI1000" localSheetId="6">#REF!</definedName>
    <definedName name="DEBITNI1000" localSheetId="0">#REF!</definedName>
    <definedName name="DEBITNI1000" localSheetId="12">#REF!</definedName>
    <definedName name="DEBITNI1000" localSheetId="13">#REF!</definedName>
    <definedName name="DEBITNI1000" localSheetId="15">#REF!</definedName>
    <definedName name="DEBITNI1000" localSheetId="20">#REF!</definedName>
    <definedName name="DEBITNI1000" localSheetId="21">#REF!</definedName>
    <definedName name="DEBITNI1000" localSheetId="22">#REF!</definedName>
    <definedName name="DEBITNI1000" localSheetId="1">#REF!</definedName>
    <definedName name="DEBITNI1000" localSheetId="23">#REF!</definedName>
    <definedName name="DEBITNI1000" localSheetId="24">#REF!</definedName>
    <definedName name="DEBITNI1000" localSheetId="2">#REF!</definedName>
    <definedName name="DEBITNI1000" localSheetId="3">#REF!</definedName>
    <definedName name="DEBITNI1000" localSheetId="4">#REF!</definedName>
    <definedName name="DEBITNI1000" localSheetId="5">#REF!</definedName>
    <definedName name="DEBITNI1000" localSheetId="7">#REF!</definedName>
    <definedName name="DEBITNI1000" localSheetId="9">#REF!</definedName>
    <definedName name="DEBITNI1000" localSheetId="11">#REF!</definedName>
    <definedName name="DEBITNI1000">#REF!</definedName>
    <definedName name="DEBITNI9999999" localSheetId="10">#REF!</definedName>
    <definedName name="DEBITNI9999999" localSheetId="14">#REF!</definedName>
    <definedName name="DEBITNI9999999" localSheetId="8">#REF!</definedName>
    <definedName name="DEBITNI9999999" localSheetId="6">#REF!</definedName>
    <definedName name="DEBITNI9999999" localSheetId="0">#REF!</definedName>
    <definedName name="DEBITNI9999999" localSheetId="12">#REF!</definedName>
    <definedName name="DEBITNI9999999" localSheetId="13">#REF!</definedName>
    <definedName name="DEBITNI9999999" localSheetId="15">#REF!</definedName>
    <definedName name="DEBITNI9999999" localSheetId="20">#REF!</definedName>
    <definedName name="DEBITNI9999999" localSheetId="21">#REF!</definedName>
    <definedName name="DEBITNI9999999" localSheetId="22">#REF!</definedName>
    <definedName name="DEBITNI9999999" localSheetId="1">#REF!</definedName>
    <definedName name="DEBITNI9999999" localSheetId="23">#REF!</definedName>
    <definedName name="DEBITNI9999999" localSheetId="24">#REF!</definedName>
    <definedName name="DEBITNI9999999" localSheetId="2">#REF!</definedName>
    <definedName name="DEBITNI9999999" localSheetId="3">#REF!</definedName>
    <definedName name="DEBITNI9999999" localSheetId="4">#REF!</definedName>
    <definedName name="DEBITNI9999999" localSheetId="5">#REF!</definedName>
    <definedName name="DEBITNI9999999" localSheetId="7">#REF!</definedName>
    <definedName name="DEBITNI9999999" localSheetId="9">#REF!</definedName>
    <definedName name="DEBITNI9999999" localSheetId="11">#REF!</definedName>
    <definedName name="DEBITNI9999999">#REF!</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hidden="1">{#N/A,#N/A,TRUE,"preg4";#N/A,#N/A,TRUE,"bazpr2001"}</definedName>
    <definedName name="dfgdf" localSheetId="10" hidden="1">{#N/A,#N/A,TRUE,"preg4";#N/A,#N/A,TRUE,"bazpr2001"}</definedName>
    <definedName name="dfgdf" localSheetId="14" hidden="1">{#N/A,#N/A,TRUE,"preg4";#N/A,#N/A,TRUE,"bazpr2001"}</definedName>
    <definedName name="dfgdf" localSheetId="8" hidden="1">{#N/A,#N/A,TRUE,"preg4";#N/A,#N/A,TRUE,"bazpr2001"}</definedName>
    <definedName name="dfgdf" localSheetId="6" hidden="1">{#N/A,#N/A,TRUE,"preg4";#N/A,#N/A,TRUE,"bazpr2001"}</definedName>
    <definedName name="dfgdf" localSheetId="0" hidden="1">{#N/A,#N/A,TRUE,"preg4";#N/A,#N/A,TRUE,"bazpr2001"}</definedName>
    <definedName name="dfgdf" localSheetId="12" hidden="1">{#N/A,#N/A,TRUE,"preg4";#N/A,#N/A,TRUE,"bazpr2001"}</definedName>
    <definedName name="dfgdf" localSheetId="13"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1" hidden="1">{#N/A,#N/A,TRUE,"preg4";#N/A,#N/A,TRUE,"bazpr2001"}</definedName>
    <definedName name="dfgdf" localSheetId="23" hidden="1">{#N/A,#N/A,TRUE,"preg4";#N/A,#N/A,TRUE,"bazpr2001"}</definedName>
    <definedName name="dfgdf" localSheetId="24" hidden="1">{#N/A,#N/A,TRUE,"preg4";#N/A,#N/A,TRUE,"bazpr2001"}</definedName>
    <definedName name="dfgdf" localSheetId="2"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7" hidden="1">{#N/A,#N/A,TRUE,"preg4";#N/A,#N/A,TRUE,"bazpr2001"}</definedName>
    <definedName name="dfgdf" localSheetId="9" hidden="1">{#N/A,#N/A,TRUE,"preg4";#N/A,#N/A,TRUE,"bazpr2001"}</definedName>
    <definedName name="dfgdf" localSheetId="11" hidden="1">{#N/A,#N/A,TRUE,"preg4";#N/A,#N/A,TRUE,"bazpr2001"}</definedName>
    <definedName name="dfgdf" hidden="1">{#N/A,#N/A,TRUE,"preg4";#N/A,#N/A,TRUE,"bazpr2001"}</definedName>
    <definedName name="dfgsd" localSheetId="10" hidden="1">{#N/A,#N/A,TRUE,"preg4";#N/A,#N/A,TRUE,"bazpr99"}</definedName>
    <definedName name="dfgsd" localSheetId="14" hidden="1">{#N/A,#N/A,TRUE,"preg4";#N/A,#N/A,TRUE,"bazpr99"}</definedName>
    <definedName name="dfgsd" localSheetId="8" hidden="1">{#N/A,#N/A,TRUE,"preg4";#N/A,#N/A,TRUE,"bazpr99"}</definedName>
    <definedName name="dfgsd" localSheetId="6" hidden="1">{#N/A,#N/A,TRUE,"preg4";#N/A,#N/A,TRUE,"bazpr99"}</definedName>
    <definedName name="dfgsd" localSheetId="0" hidden="1">{#N/A,#N/A,TRUE,"preg4";#N/A,#N/A,TRUE,"bazpr99"}</definedName>
    <definedName name="dfgsd" localSheetId="12" hidden="1">{#N/A,#N/A,TRUE,"preg4";#N/A,#N/A,TRUE,"bazpr99"}</definedName>
    <definedName name="dfgsd" localSheetId="13"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1" hidden="1">{#N/A,#N/A,TRUE,"preg4";#N/A,#N/A,TRUE,"bazpr99"}</definedName>
    <definedName name="dfgsd" localSheetId="23" hidden="1">{#N/A,#N/A,TRUE,"preg4";#N/A,#N/A,TRUE,"bazpr99"}</definedName>
    <definedName name="dfgsd" localSheetId="24" hidden="1">{#N/A,#N/A,TRUE,"preg4";#N/A,#N/A,TRUE,"bazpr99"}</definedName>
    <definedName name="dfgsd" localSheetId="2"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7" hidden="1">{#N/A,#N/A,TRUE,"preg4";#N/A,#N/A,TRUE,"bazpr99"}</definedName>
    <definedName name="dfgsd" localSheetId="9" hidden="1">{#N/A,#N/A,TRUE,"preg4";#N/A,#N/A,TRUE,"bazpr99"}</definedName>
    <definedName name="dfgsd" localSheetId="11" hidden="1">{#N/A,#N/A,TRUE,"preg4";#N/A,#N/A,TRUE,"bazpr99"}</definedName>
    <definedName name="dfgsd"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hidden="1">{#N/A,#N/A,TRUE,"preg4";#N/A,#N/A,TRUE,"bazpr99"}</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hidden="1">{#N/A,#N/A,TRUE,"preg4";#N/A,#N/A,TRUE,"bazpr2001"}</definedName>
    <definedName name="dgsdgsd" localSheetId="10" hidden="1">{#N/A,#N/A,TRUE,"preg4";#N/A,#N/A,TRUE,"bazpr99"}</definedName>
    <definedName name="dgsdgsd" localSheetId="14" hidden="1">{#N/A,#N/A,TRUE,"preg4";#N/A,#N/A,TRUE,"bazpr99"}</definedName>
    <definedName name="dgsdgsd" localSheetId="8" hidden="1">{#N/A,#N/A,TRUE,"preg4";#N/A,#N/A,TRUE,"bazpr99"}</definedName>
    <definedName name="dgsdgsd" localSheetId="6" hidden="1">{#N/A,#N/A,TRUE,"preg4";#N/A,#N/A,TRUE,"bazpr99"}</definedName>
    <definedName name="dgsdgsd" localSheetId="0" hidden="1">{#N/A,#N/A,TRUE,"preg4";#N/A,#N/A,TRUE,"bazpr99"}</definedName>
    <definedName name="dgsdgsd" localSheetId="12" hidden="1">{#N/A,#N/A,TRUE,"preg4";#N/A,#N/A,TRUE,"bazpr99"}</definedName>
    <definedName name="dgsdgsd" localSheetId="13"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1" hidden="1">{#N/A,#N/A,TRUE,"preg4";#N/A,#N/A,TRUE,"bazpr99"}</definedName>
    <definedName name="dgsdgsd" localSheetId="23" hidden="1">{#N/A,#N/A,TRUE,"preg4";#N/A,#N/A,TRUE,"bazpr99"}</definedName>
    <definedName name="dgsdgsd" localSheetId="24" hidden="1">{#N/A,#N/A,TRUE,"preg4";#N/A,#N/A,TRUE,"bazpr99"}</definedName>
    <definedName name="dgsdgsd" localSheetId="2"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7" hidden="1">{#N/A,#N/A,TRUE,"preg4";#N/A,#N/A,TRUE,"bazpr99"}</definedName>
    <definedName name="dgsdgsd" localSheetId="9" hidden="1">{#N/A,#N/A,TRUE,"preg4";#N/A,#N/A,TRUE,"bazpr99"}</definedName>
    <definedName name="dgsdgsd" localSheetId="11" hidden="1">{#N/A,#N/A,TRUE,"preg4";#N/A,#N/A,TRUE,"bazpr99"}</definedName>
    <definedName name="dgsdgsd"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hidden="1">{#N/A,#N/A,TRUE,"preg4";#N/A,#N/A,TRUE,"bazpr99"}</definedName>
    <definedName name="dolg2" localSheetId="10" hidden="1">{#N/A,#N/A,TRUE,"preg4";#N/A,#N/A,TRUE,"bazpr2001"}</definedName>
    <definedName name="dolg2" localSheetId="14" hidden="1">{#N/A,#N/A,TRUE,"preg4";#N/A,#N/A,TRUE,"bazpr2001"}</definedName>
    <definedName name="dolg2" localSheetId="8" hidden="1">{#N/A,#N/A,TRUE,"preg4";#N/A,#N/A,TRUE,"bazpr2001"}</definedName>
    <definedName name="dolg2" localSheetId="6" hidden="1">{#N/A,#N/A,TRUE,"preg4";#N/A,#N/A,TRUE,"bazpr2001"}</definedName>
    <definedName name="dolg2" localSheetId="0" hidden="1">{#N/A,#N/A,TRUE,"preg4";#N/A,#N/A,TRUE,"bazpr2001"}</definedName>
    <definedName name="dolg2" localSheetId="12" hidden="1">{#N/A,#N/A,TRUE,"preg4";#N/A,#N/A,TRUE,"bazpr2001"}</definedName>
    <definedName name="dolg2" localSheetId="13"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1" hidden="1">{#N/A,#N/A,TRUE,"preg4";#N/A,#N/A,TRUE,"bazpr2001"}</definedName>
    <definedName name="dolg2" localSheetId="23" hidden="1">{#N/A,#N/A,TRUE,"preg4";#N/A,#N/A,TRUE,"bazpr2001"}</definedName>
    <definedName name="dolg2" localSheetId="24" hidden="1">{#N/A,#N/A,TRUE,"preg4";#N/A,#N/A,TRUE,"bazpr2001"}</definedName>
    <definedName name="dolg2" localSheetId="2"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7" hidden="1">{#N/A,#N/A,TRUE,"preg4";#N/A,#N/A,TRUE,"bazpr2001"}</definedName>
    <definedName name="dolg2" localSheetId="9" hidden="1">{#N/A,#N/A,TRUE,"preg4";#N/A,#N/A,TRUE,"bazpr2001"}</definedName>
    <definedName name="dolg2" localSheetId="11" hidden="1">{#N/A,#N/A,TRUE,"preg4";#N/A,#N/A,TRUE,"bazpr2001"}</definedName>
    <definedName name="dolg2" hidden="1">{#N/A,#N/A,TRUE,"preg4";#N/A,#N/A,TRUE,"bazpr2001"}</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hidden="1">{#N/A,#N/A,TRUE,"preg4";#N/A,#N/A,TRUE,"bazpr99"}</definedName>
    <definedName name="ds" localSheetId="10" hidden="1">{#N/A,#N/A,TRUE,"preg4";#N/A,#N/A,TRUE,"bazpr99"}</definedName>
    <definedName name="ds" localSheetId="14" hidden="1">{#N/A,#N/A,TRUE,"preg4";#N/A,#N/A,TRUE,"bazpr99"}</definedName>
    <definedName name="ds" localSheetId="8" hidden="1">{#N/A,#N/A,TRUE,"preg4";#N/A,#N/A,TRUE,"bazpr99"}</definedName>
    <definedName name="ds" localSheetId="6" hidden="1">{#N/A,#N/A,TRUE,"preg4";#N/A,#N/A,TRUE,"bazpr99"}</definedName>
    <definedName name="ds" localSheetId="0" hidden="1">{#N/A,#N/A,TRUE,"preg4";#N/A,#N/A,TRUE,"bazpr99"}</definedName>
    <definedName name="ds" localSheetId="12" hidden="1">{#N/A,#N/A,TRUE,"preg4";#N/A,#N/A,TRUE,"bazpr99"}</definedName>
    <definedName name="ds" localSheetId="13"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1" hidden="1">{#N/A,#N/A,TRUE,"preg4";#N/A,#N/A,TRUE,"bazpr99"}</definedName>
    <definedName name="ds" localSheetId="23" hidden="1">{#N/A,#N/A,TRUE,"preg4";#N/A,#N/A,TRUE,"bazpr99"}</definedName>
    <definedName name="ds" localSheetId="24" hidden="1">{#N/A,#N/A,TRUE,"preg4";#N/A,#N/A,TRUE,"bazpr99"}</definedName>
    <definedName name="ds" localSheetId="2"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7" hidden="1">{#N/A,#N/A,TRUE,"preg4";#N/A,#N/A,TRUE,"bazpr99"}</definedName>
    <definedName name="ds" localSheetId="9" hidden="1">{#N/A,#N/A,TRUE,"preg4";#N/A,#N/A,TRUE,"bazpr99"}</definedName>
    <definedName name="ds" localSheetId="11" hidden="1">{#N/A,#N/A,TRUE,"preg4";#N/A,#N/A,TRUE,"bazpr99"}</definedName>
    <definedName name="ds"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hidden="1">{#N/A,#N/A,TRUE,"preg4";#N/A,#N/A,TRUE,"bazpr99"}</definedName>
    <definedName name="e" localSheetId="10" hidden="1">{#N/A,#N/A,TRUE,"preg4";#N/A,#N/A,TRUE,"bazpr2000"}</definedName>
    <definedName name="e" localSheetId="14" hidden="1">{#N/A,#N/A,TRUE,"preg4";#N/A,#N/A,TRUE,"bazpr2000"}</definedName>
    <definedName name="e" localSheetId="8" hidden="1">{#N/A,#N/A,TRUE,"preg4";#N/A,#N/A,TRUE,"bazpr2000"}</definedName>
    <definedName name="e" localSheetId="6" hidden="1">{#N/A,#N/A,TRUE,"preg4";#N/A,#N/A,TRUE,"bazpr2000"}</definedName>
    <definedName name="e" localSheetId="0" hidden="1">{#N/A,#N/A,TRUE,"preg4";#N/A,#N/A,TRUE,"bazpr2000"}</definedName>
    <definedName name="e" localSheetId="12" hidden="1">{#N/A,#N/A,TRUE,"preg4";#N/A,#N/A,TRUE,"bazpr2000"}</definedName>
    <definedName name="e" localSheetId="13"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1" hidden="1">{#N/A,#N/A,TRUE,"preg4";#N/A,#N/A,TRUE,"bazpr2000"}</definedName>
    <definedName name="e" localSheetId="23" hidden="1">{#N/A,#N/A,TRUE,"preg4";#N/A,#N/A,TRUE,"bazpr2000"}</definedName>
    <definedName name="e" localSheetId="24" hidden="1">{#N/A,#N/A,TRUE,"preg4";#N/A,#N/A,TRUE,"bazpr2000"}</definedName>
    <definedName name="e" localSheetId="2"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7" hidden="1">{#N/A,#N/A,TRUE,"preg4";#N/A,#N/A,TRUE,"bazpr2000"}</definedName>
    <definedName name="e" localSheetId="9" hidden="1">{#N/A,#N/A,TRUE,"preg4";#N/A,#N/A,TRUE,"bazpr2000"}</definedName>
    <definedName name="e" localSheetId="11" hidden="1">{#N/A,#N/A,TRUE,"preg4";#N/A,#N/A,TRUE,"bazpr2000"}</definedName>
    <definedName name="e" hidden="1">{#N/A,#N/A,TRUE,"preg4";#N/A,#N/A,TRUE,"bazpr2000"}</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hidden="1">{#N/A,#N/A,TRUE,"preg4";#N/A,#N/A,TRUE,"bazpr99"}</definedName>
    <definedName name="Empty" localSheetId="16">'[2]Box-Trimese~ni dr`avni zapiData'!$AB$1</definedName>
    <definedName name="Empty" localSheetId="17">'[2]Box-Trimese~ni dr`avni zapiData'!$AB$1</definedName>
    <definedName name="Empty" localSheetId="18">'[3]Box-Trimese~ni dr`avni zapiData'!$AB$1</definedName>
    <definedName name="Empty" localSheetId="19">'[2]Box-Trimese~ni dr`avni zapiData'!$AB$1</definedName>
    <definedName name="Empty" localSheetId="23">'[4]Box-Trimese~ni dr`avni zapiData'!$AB$1</definedName>
    <definedName name="Empty" localSheetId="24">'[4]Box-Trimese~ni dr`avni zapiData'!$AB$1</definedName>
    <definedName name="Empty">'[3]Box-Trimese~ni dr`avni zapiData'!$AB$1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hidden="1">{#N/A,#N/A,TRUE,"preg4";#N/A,#N/A,TRUE,"bazpr2001"}</definedName>
    <definedName name="ew\" localSheetId="10" hidden="1">{#N/A,#N/A,TRUE,"preg4";#N/A,#N/A,TRUE,"bazpr99"}</definedName>
    <definedName name="ew\" localSheetId="14" hidden="1">{#N/A,#N/A,TRUE,"preg4";#N/A,#N/A,TRUE,"bazpr99"}</definedName>
    <definedName name="ew\" localSheetId="8" hidden="1">{#N/A,#N/A,TRUE,"preg4";#N/A,#N/A,TRUE,"bazpr99"}</definedName>
    <definedName name="ew\" localSheetId="6" hidden="1">{#N/A,#N/A,TRUE,"preg4";#N/A,#N/A,TRUE,"bazpr99"}</definedName>
    <definedName name="ew\" localSheetId="0" hidden="1">{#N/A,#N/A,TRUE,"preg4";#N/A,#N/A,TRUE,"bazpr99"}</definedName>
    <definedName name="ew\" localSheetId="12" hidden="1">{#N/A,#N/A,TRUE,"preg4";#N/A,#N/A,TRUE,"bazpr99"}</definedName>
    <definedName name="ew\" localSheetId="13"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1" hidden="1">{#N/A,#N/A,TRUE,"preg4";#N/A,#N/A,TRUE,"bazpr99"}</definedName>
    <definedName name="ew\" localSheetId="23" hidden="1">{#N/A,#N/A,TRUE,"preg4";#N/A,#N/A,TRUE,"bazpr99"}</definedName>
    <definedName name="ew\" localSheetId="24" hidden="1">{#N/A,#N/A,TRUE,"preg4";#N/A,#N/A,TRUE,"bazpr99"}</definedName>
    <definedName name="ew\" localSheetId="2"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7" hidden="1">{#N/A,#N/A,TRUE,"preg4";#N/A,#N/A,TRUE,"bazpr99"}</definedName>
    <definedName name="ew\" localSheetId="9" hidden="1">{#N/A,#N/A,TRUE,"preg4";#N/A,#N/A,TRUE,"bazpr99"}</definedName>
    <definedName name="ew\" localSheetId="11" hidden="1">{#N/A,#N/A,TRUE,"preg4";#N/A,#N/A,TRUE,"bazpr99"}</definedName>
    <definedName name="ew\" hidden="1">{#N/A,#N/A,TRUE,"preg4";#N/A,#N/A,TRUE,"bazpr99"}</definedName>
    <definedName name="fasdgh" localSheetId="10" hidden="1">{#N/A,#N/A,TRUE,"preg4";#N/A,#N/A,TRUE,"bazpr2000"}</definedName>
    <definedName name="fasdgh" localSheetId="14" hidden="1">{#N/A,#N/A,TRUE,"preg4";#N/A,#N/A,TRUE,"bazpr2000"}</definedName>
    <definedName name="fasdgh" localSheetId="8" hidden="1">{#N/A,#N/A,TRUE,"preg4";#N/A,#N/A,TRUE,"bazpr2000"}</definedName>
    <definedName name="fasdgh" localSheetId="6" hidden="1">{#N/A,#N/A,TRUE,"preg4";#N/A,#N/A,TRUE,"bazpr2000"}</definedName>
    <definedName name="fasdgh" localSheetId="0" hidden="1">{#N/A,#N/A,TRUE,"preg4";#N/A,#N/A,TRUE,"bazpr2000"}</definedName>
    <definedName name="fasdgh" localSheetId="12" hidden="1">{#N/A,#N/A,TRUE,"preg4";#N/A,#N/A,TRUE,"bazpr2000"}</definedName>
    <definedName name="fasdgh" localSheetId="13"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1" hidden="1">{#N/A,#N/A,TRUE,"preg4";#N/A,#N/A,TRUE,"bazpr2000"}</definedName>
    <definedName name="fasdgh" localSheetId="23" hidden="1">{#N/A,#N/A,TRUE,"preg4";#N/A,#N/A,TRUE,"bazpr2000"}</definedName>
    <definedName name="fasdgh" localSheetId="24" hidden="1">{#N/A,#N/A,TRUE,"preg4";#N/A,#N/A,TRUE,"bazpr2000"}</definedName>
    <definedName name="fasdgh" localSheetId="2"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7" hidden="1">{#N/A,#N/A,TRUE,"preg4";#N/A,#N/A,TRUE,"bazpr2000"}</definedName>
    <definedName name="fasdgh" localSheetId="9" hidden="1">{#N/A,#N/A,TRUE,"preg4";#N/A,#N/A,TRUE,"bazpr2000"}</definedName>
    <definedName name="fasdgh" localSheetId="11" hidden="1">{#N/A,#N/A,TRUE,"preg4";#N/A,#N/A,TRUE,"bazpr2000"}</definedName>
    <definedName name="fasdgh" hidden="1">{#N/A,#N/A,TRUE,"preg4";#N/A,#N/A,TRUE,"bazpr2000"}</definedName>
    <definedName name="fasef" localSheetId="10" hidden="1">{#N/A,#N/A,TRUE,"preg4";#N/A,#N/A,TRUE,"bazpr2000"}</definedName>
    <definedName name="fasef" localSheetId="14" hidden="1">{#N/A,#N/A,TRUE,"preg4";#N/A,#N/A,TRUE,"bazpr2000"}</definedName>
    <definedName name="fasef" localSheetId="8" hidden="1">{#N/A,#N/A,TRUE,"preg4";#N/A,#N/A,TRUE,"bazpr2000"}</definedName>
    <definedName name="fasef" localSheetId="6" hidden="1">{#N/A,#N/A,TRUE,"preg4";#N/A,#N/A,TRUE,"bazpr2000"}</definedName>
    <definedName name="fasef" localSheetId="0" hidden="1">{#N/A,#N/A,TRUE,"preg4";#N/A,#N/A,TRUE,"bazpr2000"}</definedName>
    <definedName name="fasef" localSheetId="12" hidden="1">{#N/A,#N/A,TRUE,"preg4";#N/A,#N/A,TRUE,"bazpr2000"}</definedName>
    <definedName name="fasef" localSheetId="13"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1" hidden="1">{#N/A,#N/A,TRUE,"preg4";#N/A,#N/A,TRUE,"bazpr2000"}</definedName>
    <definedName name="fasef" localSheetId="23" hidden="1">{#N/A,#N/A,TRUE,"preg4";#N/A,#N/A,TRUE,"bazpr2000"}</definedName>
    <definedName name="fasef" localSheetId="24" hidden="1">{#N/A,#N/A,TRUE,"preg4";#N/A,#N/A,TRUE,"bazpr2000"}</definedName>
    <definedName name="fasef" localSheetId="2"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7" hidden="1">{#N/A,#N/A,TRUE,"preg4";#N/A,#N/A,TRUE,"bazpr2000"}</definedName>
    <definedName name="fasef" localSheetId="9" hidden="1">{#N/A,#N/A,TRUE,"preg4";#N/A,#N/A,TRUE,"bazpr2000"}</definedName>
    <definedName name="fasef" localSheetId="11" hidden="1">{#N/A,#N/A,TRUE,"preg4";#N/A,#N/A,TRUE,"bazpr2000"}</definedName>
    <definedName name="fasef" hidden="1">{#N/A,#N/A,TRUE,"preg4";#N/A,#N/A,TRUE,"bazpr2000"}</definedName>
    <definedName name="fdas" localSheetId="10" hidden="1">{#N/A,#N/A,TRUE,"preg4";#N/A,#N/A,TRUE,"bazpr2001"}</definedName>
    <definedName name="fdas" localSheetId="14" hidden="1">{#N/A,#N/A,TRUE,"preg4";#N/A,#N/A,TRUE,"bazpr2001"}</definedName>
    <definedName name="fdas" localSheetId="8" hidden="1">{#N/A,#N/A,TRUE,"preg4";#N/A,#N/A,TRUE,"bazpr2001"}</definedName>
    <definedName name="fdas" localSheetId="6" hidden="1">{#N/A,#N/A,TRUE,"preg4";#N/A,#N/A,TRUE,"bazpr2001"}</definedName>
    <definedName name="fdas" localSheetId="0" hidden="1">{#N/A,#N/A,TRUE,"preg4";#N/A,#N/A,TRUE,"bazpr2001"}</definedName>
    <definedName name="fdas" localSheetId="12" hidden="1">{#N/A,#N/A,TRUE,"preg4";#N/A,#N/A,TRUE,"bazpr2001"}</definedName>
    <definedName name="fdas" localSheetId="13"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1" hidden="1">{#N/A,#N/A,TRUE,"preg4";#N/A,#N/A,TRUE,"bazpr2001"}</definedName>
    <definedName name="fdas" localSheetId="23" hidden="1">{#N/A,#N/A,TRUE,"preg4";#N/A,#N/A,TRUE,"bazpr2001"}</definedName>
    <definedName name="fdas" localSheetId="24" hidden="1">{#N/A,#N/A,TRUE,"preg4";#N/A,#N/A,TRUE,"bazpr2001"}</definedName>
    <definedName name="fdas" localSheetId="2"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7" hidden="1">{#N/A,#N/A,TRUE,"preg4";#N/A,#N/A,TRUE,"bazpr2001"}</definedName>
    <definedName name="fdas" localSheetId="9" hidden="1">{#N/A,#N/A,TRUE,"preg4";#N/A,#N/A,TRUE,"bazpr2001"}</definedName>
    <definedName name="fdas" localSheetId="11" hidden="1">{#N/A,#N/A,TRUE,"preg4";#N/A,#N/A,TRUE,"bazpr2001"}</definedName>
    <definedName name="fdas" hidden="1">{#N/A,#N/A,TRUE,"preg4";#N/A,#N/A,TRUE,"bazpr2001"}</definedName>
    <definedName name="fdashg" localSheetId="10" hidden="1">{#N/A,#N/A,TRUE,"preg4";#N/A,#N/A,TRUE,"bazpr99"}</definedName>
    <definedName name="fdashg" localSheetId="14" hidden="1">{#N/A,#N/A,TRUE,"preg4";#N/A,#N/A,TRUE,"bazpr99"}</definedName>
    <definedName name="fdashg" localSheetId="8" hidden="1">{#N/A,#N/A,TRUE,"preg4";#N/A,#N/A,TRUE,"bazpr99"}</definedName>
    <definedName name="fdashg" localSheetId="6" hidden="1">{#N/A,#N/A,TRUE,"preg4";#N/A,#N/A,TRUE,"bazpr99"}</definedName>
    <definedName name="fdashg" localSheetId="0" hidden="1">{#N/A,#N/A,TRUE,"preg4";#N/A,#N/A,TRUE,"bazpr99"}</definedName>
    <definedName name="fdashg" localSheetId="12" hidden="1">{#N/A,#N/A,TRUE,"preg4";#N/A,#N/A,TRUE,"bazpr99"}</definedName>
    <definedName name="fdashg" localSheetId="13"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1" hidden="1">{#N/A,#N/A,TRUE,"preg4";#N/A,#N/A,TRUE,"bazpr99"}</definedName>
    <definedName name="fdashg" localSheetId="23" hidden="1">{#N/A,#N/A,TRUE,"preg4";#N/A,#N/A,TRUE,"bazpr99"}</definedName>
    <definedName name="fdashg" localSheetId="24" hidden="1">{#N/A,#N/A,TRUE,"preg4";#N/A,#N/A,TRUE,"bazpr99"}</definedName>
    <definedName name="fdashg" localSheetId="2"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7" hidden="1">{#N/A,#N/A,TRUE,"preg4";#N/A,#N/A,TRUE,"bazpr99"}</definedName>
    <definedName name="fdashg" localSheetId="9" hidden="1">{#N/A,#N/A,TRUE,"preg4";#N/A,#N/A,TRUE,"bazpr99"}</definedName>
    <definedName name="fdashg" localSheetId="11" hidden="1">{#N/A,#N/A,TRUE,"preg4";#N/A,#N/A,TRUE,"bazpr99"}</definedName>
    <definedName name="fdashg" hidden="1">{#N/A,#N/A,TRUE,"preg4";#N/A,#N/A,TRUE,"bazpr99"}</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hidden="1">{#N/A,#N/A,TRUE,"preg4";#N/A,#N/A,TRUE,"bazpr2001"}</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hidden="1">{#N/A,#N/A,TRUE,"preg4";#N/A,#N/A,TRUE,"bazpr99"}</definedName>
    <definedName name="fdsah" localSheetId="10" hidden="1">{#N/A,#N/A,TRUE,"preg4";#N/A,#N/A,TRUE,"bazpr99"}</definedName>
    <definedName name="fdsah" localSheetId="14" hidden="1">{#N/A,#N/A,TRUE,"preg4";#N/A,#N/A,TRUE,"bazpr99"}</definedName>
    <definedName name="fdsah" localSheetId="8" hidden="1">{#N/A,#N/A,TRUE,"preg4";#N/A,#N/A,TRUE,"bazpr99"}</definedName>
    <definedName name="fdsah" localSheetId="6" hidden="1">{#N/A,#N/A,TRUE,"preg4";#N/A,#N/A,TRUE,"bazpr99"}</definedName>
    <definedName name="fdsah" localSheetId="0" hidden="1">{#N/A,#N/A,TRUE,"preg4";#N/A,#N/A,TRUE,"bazpr99"}</definedName>
    <definedName name="fdsah" localSheetId="12" hidden="1">{#N/A,#N/A,TRUE,"preg4";#N/A,#N/A,TRUE,"bazpr99"}</definedName>
    <definedName name="fdsah" localSheetId="13"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1" hidden="1">{#N/A,#N/A,TRUE,"preg4";#N/A,#N/A,TRUE,"bazpr99"}</definedName>
    <definedName name="fdsah" localSheetId="23" hidden="1">{#N/A,#N/A,TRUE,"preg4";#N/A,#N/A,TRUE,"bazpr99"}</definedName>
    <definedName name="fdsah" localSheetId="24" hidden="1">{#N/A,#N/A,TRUE,"preg4";#N/A,#N/A,TRUE,"bazpr99"}</definedName>
    <definedName name="fdsah" localSheetId="2"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7" hidden="1">{#N/A,#N/A,TRUE,"preg4";#N/A,#N/A,TRUE,"bazpr99"}</definedName>
    <definedName name="fdsah" localSheetId="9" hidden="1">{#N/A,#N/A,TRUE,"preg4";#N/A,#N/A,TRUE,"bazpr99"}</definedName>
    <definedName name="fdsah" localSheetId="11" hidden="1">{#N/A,#N/A,TRUE,"preg4";#N/A,#N/A,TRUE,"bazpr99"}</definedName>
    <definedName name="fdsah" hidden="1">{#N/A,#N/A,TRUE,"preg4";#N/A,#N/A,TRUE,"bazpr99"}</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hidden="1">{#N/A,#N/A,TRUE,"preg4";#N/A,#N/A,TRUE,"bazpr2000"}</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hidden="1">{#N/A,#N/A,TRUE,"preg4";#N/A,#N/A,TRUE,"bazpr99"}</definedName>
    <definedName name="fe" localSheetId="10" hidden="1">{#N/A,#N/A,TRUE,"preg4";#N/A,#N/A,TRUE,"bazpr99"}</definedName>
    <definedName name="fe" localSheetId="14" hidden="1">{#N/A,#N/A,TRUE,"preg4";#N/A,#N/A,TRUE,"bazpr99"}</definedName>
    <definedName name="fe" localSheetId="8" hidden="1">{#N/A,#N/A,TRUE,"preg4";#N/A,#N/A,TRUE,"bazpr99"}</definedName>
    <definedName name="fe" localSheetId="6" hidden="1">{#N/A,#N/A,TRUE,"preg4";#N/A,#N/A,TRUE,"bazpr99"}</definedName>
    <definedName name="fe" localSheetId="0" hidden="1">{#N/A,#N/A,TRUE,"preg4";#N/A,#N/A,TRUE,"bazpr99"}</definedName>
    <definedName name="fe" localSheetId="12" hidden="1">{#N/A,#N/A,TRUE,"preg4";#N/A,#N/A,TRUE,"bazpr99"}</definedName>
    <definedName name="fe" localSheetId="13"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1" hidden="1">{#N/A,#N/A,TRUE,"preg4";#N/A,#N/A,TRUE,"bazpr99"}</definedName>
    <definedName name="fe" localSheetId="23" hidden="1">{#N/A,#N/A,TRUE,"preg4";#N/A,#N/A,TRUE,"bazpr99"}</definedName>
    <definedName name="fe" localSheetId="24" hidden="1">{#N/A,#N/A,TRUE,"preg4";#N/A,#N/A,TRUE,"bazpr99"}</definedName>
    <definedName name="fe" localSheetId="2"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7" hidden="1">{#N/A,#N/A,TRUE,"preg4";#N/A,#N/A,TRUE,"bazpr99"}</definedName>
    <definedName name="fe" localSheetId="9" hidden="1">{#N/A,#N/A,TRUE,"preg4";#N/A,#N/A,TRUE,"bazpr99"}</definedName>
    <definedName name="fe" localSheetId="11" hidden="1">{#N/A,#N/A,TRUE,"preg4";#N/A,#N/A,TRUE,"bazpr99"}</definedName>
    <definedName name="fe" hidden="1">{#N/A,#N/A,TRUE,"preg4";#N/A,#N/A,TRUE,"bazpr99"}</definedName>
    <definedName name="ff" localSheetId="10" hidden="1">{#N/A,#N/A,TRUE,"preg4";#N/A,#N/A,TRUE,"bazpr99"}</definedName>
    <definedName name="ff" localSheetId="14" hidden="1">{#N/A,#N/A,TRUE,"preg4";#N/A,#N/A,TRUE,"bazpr99"}</definedName>
    <definedName name="ff" localSheetId="8" hidden="1">{#N/A,#N/A,TRUE,"preg4";#N/A,#N/A,TRUE,"bazpr99"}</definedName>
    <definedName name="ff" localSheetId="6" hidden="1">{#N/A,#N/A,TRUE,"preg4";#N/A,#N/A,TRUE,"bazpr99"}</definedName>
    <definedName name="ff" localSheetId="0" hidden="1">{#N/A,#N/A,TRUE,"preg4";#N/A,#N/A,TRUE,"bazpr99"}</definedName>
    <definedName name="ff" localSheetId="12" hidden="1">{#N/A,#N/A,TRUE,"preg4";#N/A,#N/A,TRUE,"bazpr99"}</definedName>
    <definedName name="ff" localSheetId="13"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1" hidden="1">{#N/A,#N/A,TRUE,"preg4";#N/A,#N/A,TRUE,"bazpr99"}</definedName>
    <definedName name="ff" localSheetId="23" hidden="1">{#N/A,#N/A,TRUE,"preg4";#N/A,#N/A,TRUE,"bazpr99"}</definedName>
    <definedName name="ff" localSheetId="24" hidden="1">{#N/A,#N/A,TRUE,"preg4";#N/A,#N/A,TRUE,"bazpr99"}</definedName>
    <definedName name="ff" localSheetId="2"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7" hidden="1">{#N/A,#N/A,TRUE,"preg4";#N/A,#N/A,TRUE,"bazpr99"}</definedName>
    <definedName name="ff" localSheetId="9" hidden="1">{#N/A,#N/A,TRUE,"preg4";#N/A,#N/A,TRUE,"bazpr99"}</definedName>
    <definedName name="ff" localSheetId="11" hidden="1">{#N/A,#N/A,TRUE,"preg4";#N/A,#N/A,TRUE,"bazpr99"}</definedName>
    <definedName name="ff" hidden="1">{#N/A,#N/A,TRUE,"preg4";#N/A,#N/A,TRUE,"bazpr99"}</definedName>
    <definedName name="ffaa" localSheetId="10" hidden="1">{#N/A,#N/A,TRUE,"preg4";#N/A,#N/A,TRUE,"bazpr99"}</definedName>
    <definedName name="ffaa" localSheetId="14" hidden="1">{#N/A,#N/A,TRUE,"preg4";#N/A,#N/A,TRUE,"bazpr99"}</definedName>
    <definedName name="ffaa" localSheetId="8" hidden="1">{#N/A,#N/A,TRUE,"preg4";#N/A,#N/A,TRUE,"bazpr99"}</definedName>
    <definedName name="ffaa" localSheetId="6" hidden="1">{#N/A,#N/A,TRUE,"preg4";#N/A,#N/A,TRUE,"bazpr99"}</definedName>
    <definedName name="ffaa" localSheetId="0" hidden="1">{#N/A,#N/A,TRUE,"preg4";#N/A,#N/A,TRUE,"bazpr99"}</definedName>
    <definedName name="ffaa" localSheetId="12" hidden="1">{#N/A,#N/A,TRUE,"preg4";#N/A,#N/A,TRUE,"bazpr99"}</definedName>
    <definedName name="ffaa" localSheetId="13"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1" hidden="1">{#N/A,#N/A,TRUE,"preg4";#N/A,#N/A,TRUE,"bazpr99"}</definedName>
    <definedName name="ffaa" localSheetId="23" hidden="1">{#N/A,#N/A,TRUE,"preg4";#N/A,#N/A,TRUE,"bazpr99"}</definedName>
    <definedName name="ffaa" localSheetId="24" hidden="1">{#N/A,#N/A,TRUE,"preg4";#N/A,#N/A,TRUE,"bazpr99"}</definedName>
    <definedName name="ffaa" localSheetId="2"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7" hidden="1">{#N/A,#N/A,TRUE,"preg4";#N/A,#N/A,TRUE,"bazpr99"}</definedName>
    <definedName name="ffaa" localSheetId="9" hidden="1">{#N/A,#N/A,TRUE,"preg4";#N/A,#N/A,TRUE,"bazpr99"}</definedName>
    <definedName name="ffaa" localSheetId="11" hidden="1">{#N/A,#N/A,TRUE,"preg4";#N/A,#N/A,TRUE,"bazpr99"}</definedName>
    <definedName name="ffaa" hidden="1">{#N/A,#N/A,TRUE,"preg4";#N/A,#N/A,TRUE,"bazpr99"}</definedName>
    <definedName name="ffd" localSheetId="10" hidden="1">{#N/A,#N/A,TRUE,"preg4";#N/A,#N/A,TRUE,"bazpr99"}</definedName>
    <definedName name="ffd" localSheetId="14" hidden="1">{#N/A,#N/A,TRUE,"preg4";#N/A,#N/A,TRUE,"bazpr99"}</definedName>
    <definedName name="ffd" localSheetId="8" hidden="1">{#N/A,#N/A,TRUE,"preg4";#N/A,#N/A,TRUE,"bazpr99"}</definedName>
    <definedName name="ffd" localSheetId="6" hidden="1">{#N/A,#N/A,TRUE,"preg4";#N/A,#N/A,TRUE,"bazpr99"}</definedName>
    <definedName name="ffd" localSheetId="0" hidden="1">{#N/A,#N/A,TRUE,"preg4";#N/A,#N/A,TRUE,"bazpr99"}</definedName>
    <definedName name="ffd" localSheetId="12" hidden="1">{#N/A,#N/A,TRUE,"preg4";#N/A,#N/A,TRUE,"bazpr99"}</definedName>
    <definedName name="ffd" localSheetId="13"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1" hidden="1">{#N/A,#N/A,TRUE,"preg4";#N/A,#N/A,TRUE,"bazpr99"}</definedName>
    <definedName name="ffd" localSheetId="23" hidden="1">{#N/A,#N/A,TRUE,"preg4";#N/A,#N/A,TRUE,"bazpr99"}</definedName>
    <definedName name="ffd" localSheetId="24" hidden="1">{#N/A,#N/A,TRUE,"preg4";#N/A,#N/A,TRUE,"bazpr99"}</definedName>
    <definedName name="ffd" localSheetId="2"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7" hidden="1">{#N/A,#N/A,TRUE,"preg4";#N/A,#N/A,TRUE,"bazpr99"}</definedName>
    <definedName name="ffd" localSheetId="9" hidden="1">{#N/A,#N/A,TRUE,"preg4";#N/A,#N/A,TRUE,"bazpr99"}</definedName>
    <definedName name="ffd" localSheetId="11" hidden="1">{#N/A,#N/A,TRUE,"preg4";#N/A,#N/A,TRUE,"bazpr99"}</definedName>
    <definedName name="ffd"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hidden="1">{#N/A,#N/A,TRUE,"preg4";#N/A,#N/A,TRUE,"bazpr99"}</definedName>
    <definedName name="ffs" localSheetId="10" hidden="1">{#N/A,#N/A,TRUE,"preg4";#N/A,#N/A,TRUE,"bazpr99"}</definedName>
    <definedName name="ffs" localSheetId="14" hidden="1">{#N/A,#N/A,TRUE,"preg4";#N/A,#N/A,TRUE,"bazpr99"}</definedName>
    <definedName name="ffs" localSheetId="8" hidden="1">{#N/A,#N/A,TRUE,"preg4";#N/A,#N/A,TRUE,"bazpr99"}</definedName>
    <definedName name="ffs" localSheetId="6" hidden="1">{#N/A,#N/A,TRUE,"preg4";#N/A,#N/A,TRUE,"bazpr99"}</definedName>
    <definedName name="ffs" localSheetId="0" hidden="1">{#N/A,#N/A,TRUE,"preg4";#N/A,#N/A,TRUE,"bazpr99"}</definedName>
    <definedName name="ffs" localSheetId="12" hidden="1">{#N/A,#N/A,TRUE,"preg4";#N/A,#N/A,TRUE,"bazpr99"}</definedName>
    <definedName name="ffs" localSheetId="13"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1" hidden="1">{#N/A,#N/A,TRUE,"preg4";#N/A,#N/A,TRUE,"bazpr99"}</definedName>
    <definedName name="ffs" localSheetId="23" hidden="1">{#N/A,#N/A,TRUE,"preg4";#N/A,#N/A,TRUE,"bazpr99"}</definedName>
    <definedName name="ffs" localSheetId="24" hidden="1">{#N/A,#N/A,TRUE,"preg4";#N/A,#N/A,TRUE,"bazpr99"}</definedName>
    <definedName name="ffs" localSheetId="2"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7" hidden="1">{#N/A,#N/A,TRUE,"preg4";#N/A,#N/A,TRUE,"bazpr99"}</definedName>
    <definedName name="ffs" localSheetId="9" hidden="1">{#N/A,#N/A,TRUE,"preg4";#N/A,#N/A,TRUE,"bazpr99"}</definedName>
    <definedName name="ffs" localSheetId="11" hidden="1">{#N/A,#N/A,TRUE,"preg4";#N/A,#N/A,TRUE,"bazpr99"}</definedName>
    <definedName name="ffs" hidden="1">{#N/A,#N/A,TRUE,"preg4";#N/A,#N/A,TRUE,"bazpr99"}</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#REF!</definedName>
    <definedName name="figureq" localSheetId="20">#REF!</definedName>
    <definedName name="figureq" localSheetId="21">#REF!</definedName>
    <definedName name="figureq" localSheetId="22">#REF!</definedName>
    <definedName name="figureq" localSheetId="23">#REF!</definedName>
    <definedName name="figureq" localSheetId="24">#REF!</definedName>
    <definedName name="figureq">#REF!</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hidden="1">{#N/A,#N/A,TRUE,"preg4";#N/A,#N/A,TRUE,"bazpr99"}</definedName>
    <definedName name="Finansisko_itn_" localSheetId="16">#REF!</definedName>
    <definedName name="Finansisko_itn_" localSheetId="17">#REF!</definedName>
    <definedName name="Finansisko_itn_" localSheetId="18">#REF!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#REF!</definedName>
    <definedName name="fraer" localSheetId="10" hidden="1">{#N/A,#N/A,TRUE,"preg4";#N/A,#N/A,TRUE,"bazpr99"}</definedName>
    <definedName name="fraer" localSheetId="14" hidden="1">{#N/A,#N/A,TRUE,"preg4";#N/A,#N/A,TRUE,"bazpr99"}</definedName>
    <definedName name="fraer" localSheetId="8" hidden="1">{#N/A,#N/A,TRUE,"preg4";#N/A,#N/A,TRUE,"bazpr99"}</definedName>
    <definedName name="fraer" localSheetId="6" hidden="1">{#N/A,#N/A,TRUE,"preg4";#N/A,#N/A,TRUE,"bazpr99"}</definedName>
    <definedName name="fraer" localSheetId="0" hidden="1">{#N/A,#N/A,TRUE,"preg4";#N/A,#N/A,TRUE,"bazpr99"}</definedName>
    <definedName name="fraer" localSheetId="12" hidden="1">{#N/A,#N/A,TRUE,"preg4";#N/A,#N/A,TRUE,"bazpr99"}</definedName>
    <definedName name="fraer" localSheetId="13"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1" hidden="1">{#N/A,#N/A,TRUE,"preg4";#N/A,#N/A,TRUE,"bazpr99"}</definedName>
    <definedName name="fraer" localSheetId="23" hidden="1">{#N/A,#N/A,TRUE,"preg4";#N/A,#N/A,TRUE,"bazpr99"}</definedName>
    <definedName name="fraer" localSheetId="24" hidden="1">{#N/A,#N/A,TRUE,"preg4";#N/A,#N/A,TRUE,"bazpr99"}</definedName>
    <definedName name="fraer" localSheetId="2"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7" hidden="1">{#N/A,#N/A,TRUE,"preg4";#N/A,#N/A,TRUE,"bazpr99"}</definedName>
    <definedName name="fraer" localSheetId="9" hidden="1">{#N/A,#N/A,TRUE,"preg4";#N/A,#N/A,TRUE,"bazpr99"}</definedName>
    <definedName name="fraer" localSheetId="11" hidden="1">{#N/A,#N/A,TRUE,"preg4";#N/A,#N/A,TRUE,"bazpr99"}</definedName>
    <definedName name="fraer" hidden="1">{#N/A,#N/A,TRUE,"preg4";#N/A,#N/A,TRUE,"bazpr99"}</definedName>
    <definedName name="frt" localSheetId="20">#REF!</definedName>
    <definedName name="frt" localSheetId="21">#REF!</definedName>
    <definedName name="frt" localSheetId="22">#REF!</definedName>
    <definedName name="frt" localSheetId="23">#REF!</definedName>
    <definedName name="frt" localSheetId="24">#REF!</definedName>
    <definedName name="frt">#REF!</definedName>
    <definedName name="fsssf" localSheetId="10" hidden="1">{#N/A,#N/A,TRUE,"preg4";#N/A,#N/A,TRUE,"bazpr99"}</definedName>
    <definedName name="fsssf" localSheetId="14" hidden="1">{#N/A,#N/A,TRUE,"preg4";#N/A,#N/A,TRUE,"bazpr99"}</definedName>
    <definedName name="fsssf" localSheetId="8" hidden="1">{#N/A,#N/A,TRUE,"preg4";#N/A,#N/A,TRUE,"bazpr99"}</definedName>
    <definedName name="fsssf" localSheetId="6" hidden="1">{#N/A,#N/A,TRUE,"preg4";#N/A,#N/A,TRUE,"bazpr99"}</definedName>
    <definedName name="fsssf" localSheetId="0" hidden="1">{#N/A,#N/A,TRUE,"preg4";#N/A,#N/A,TRUE,"bazpr99"}</definedName>
    <definedName name="fsssf" localSheetId="12" hidden="1">{#N/A,#N/A,TRUE,"preg4";#N/A,#N/A,TRUE,"bazpr99"}</definedName>
    <definedName name="fsssf" localSheetId="13"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1" hidden="1">{#N/A,#N/A,TRUE,"preg4";#N/A,#N/A,TRUE,"bazpr99"}</definedName>
    <definedName name="fsssf" localSheetId="23" hidden="1">{#N/A,#N/A,TRUE,"preg4";#N/A,#N/A,TRUE,"bazpr99"}</definedName>
    <definedName name="fsssf" localSheetId="24" hidden="1">{#N/A,#N/A,TRUE,"preg4";#N/A,#N/A,TRUE,"bazpr99"}</definedName>
    <definedName name="fsssf" localSheetId="2"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7" hidden="1">{#N/A,#N/A,TRUE,"preg4";#N/A,#N/A,TRUE,"bazpr99"}</definedName>
    <definedName name="fsssf" localSheetId="9" hidden="1">{#N/A,#N/A,TRUE,"preg4";#N/A,#N/A,TRUE,"bazpr99"}</definedName>
    <definedName name="fsssf" localSheetId="11" hidden="1">{#N/A,#N/A,TRUE,"preg4";#N/A,#N/A,TRUE,"bazpr99"}</definedName>
    <definedName name="fsssf" hidden="1">{#N/A,#N/A,TRUE,"preg4";#N/A,#N/A,TRUE,"bazpr99"}</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hidden="1">{#N/A,#N/A,TRUE,"preg4";#N/A,#N/A,TRUE,"bazpr2001"}</definedName>
    <definedName name="g" localSheetId="10" hidden="1">{#N/A,#N/A,TRUE,"preg4";#N/A,#N/A,TRUE,"bazpr99"}</definedName>
    <definedName name="g" localSheetId="14" hidden="1">{#N/A,#N/A,TRUE,"preg4";#N/A,#N/A,TRUE,"bazpr99"}</definedName>
    <definedName name="g" localSheetId="8" hidden="1">{#N/A,#N/A,TRUE,"preg4";#N/A,#N/A,TRUE,"bazpr99"}</definedName>
    <definedName name="g" localSheetId="6" hidden="1">{#N/A,#N/A,TRUE,"preg4";#N/A,#N/A,TRUE,"bazpr99"}</definedName>
    <definedName name="g" localSheetId="0" hidden="1">{#N/A,#N/A,TRUE,"preg4";#N/A,#N/A,TRUE,"bazpr99"}</definedName>
    <definedName name="g" localSheetId="12" hidden="1">{#N/A,#N/A,TRUE,"preg4";#N/A,#N/A,TRUE,"bazpr99"}</definedName>
    <definedName name="g" localSheetId="13"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1" hidden="1">{#N/A,#N/A,TRUE,"preg4";#N/A,#N/A,TRUE,"bazpr99"}</definedName>
    <definedName name="g" localSheetId="23" hidden="1">{#N/A,#N/A,TRUE,"preg4";#N/A,#N/A,TRUE,"bazpr99"}</definedName>
    <definedName name="g" localSheetId="24" hidden="1">{#N/A,#N/A,TRUE,"preg4";#N/A,#N/A,TRUE,"bazpr99"}</definedName>
    <definedName name="g" localSheetId="2"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7" hidden="1">{#N/A,#N/A,TRUE,"preg4";#N/A,#N/A,TRUE,"bazpr99"}</definedName>
    <definedName name="g" localSheetId="9" hidden="1">{#N/A,#N/A,TRUE,"preg4";#N/A,#N/A,TRUE,"bazpr99"}</definedName>
    <definedName name="g" localSheetId="11" hidden="1">{#N/A,#N/A,TRUE,"preg4";#N/A,#N/A,TRUE,"bazpr99"}</definedName>
    <definedName name="g"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hidden="1">{#N/A,#N/A,TRUE,"preg4";#N/A,#N/A,TRUE,"bazpr99"}</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hidden="1">{#N/A,#N/A,TRUE,"preg4";#N/A,#N/A,TRUE,"bazpr2000"}</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hidden="1">{#N/A,#N/A,TRUE,"preg4";#N/A,#N/A,TRUE,"bazpr99"}</definedName>
    <definedName name="gg" localSheetId="10" hidden="1">{#N/A,#N/A,TRUE,"preg4";#N/A,#N/A,TRUE,"bazpr2000"}</definedName>
    <definedName name="gg" localSheetId="14" hidden="1">{#N/A,#N/A,TRUE,"preg4";#N/A,#N/A,TRUE,"bazpr2000"}</definedName>
    <definedName name="gg" localSheetId="8" hidden="1">{#N/A,#N/A,TRUE,"preg4";#N/A,#N/A,TRUE,"bazpr2000"}</definedName>
    <definedName name="gg" localSheetId="6" hidden="1">{#N/A,#N/A,TRUE,"preg4";#N/A,#N/A,TRUE,"bazpr2000"}</definedName>
    <definedName name="gg" localSheetId="0" hidden="1">{#N/A,#N/A,TRUE,"preg4";#N/A,#N/A,TRUE,"bazpr2000"}</definedName>
    <definedName name="gg" localSheetId="12" hidden="1">{#N/A,#N/A,TRUE,"preg4";#N/A,#N/A,TRUE,"bazpr2000"}</definedName>
    <definedName name="gg" localSheetId="13"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1" hidden="1">{#N/A,#N/A,TRUE,"preg4";#N/A,#N/A,TRUE,"bazpr2000"}</definedName>
    <definedName name="gg" localSheetId="23" hidden="1">{#N/A,#N/A,TRUE,"preg4";#N/A,#N/A,TRUE,"bazpr2000"}</definedName>
    <definedName name="gg" localSheetId="24" hidden="1">{#N/A,#N/A,TRUE,"preg4";#N/A,#N/A,TRUE,"bazpr2000"}</definedName>
    <definedName name="gg" localSheetId="2"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7" hidden="1">{#N/A,#N/A,TRUE,"preg4";#N/A,#N/A,TRUE,"bazpr2000"}</definedName>
    <definedName name="gg" localSheetId="9" hidden="1">{#N/A,#N/A,TRUE,"preg4";#N/A,#N/A,TRUE,"bazpr2000"}</definedName>
    <definedName name="gg" localSheetId="11" hidden="1">{#N/A,#N/A,TRUE,"preg4";#N/A,#N/A,TRUE,"bazpr2000"}</definedName>
    <definedName name="gg" hidden="1">{#N/A,#N/A,TRUE,"preg4";#N/A,#N/A,TRUE,"bazpr2000"}</definedName>
    <definedName name="ggd" localSheetId="10" hidden="1">{#N/A,#N/A,TRUE,"preg4";#N/A,#N/A,TRUE,"bazpr99"}</definedName>
    <definedName name="ggd" localSheetId="14" hidden="1">{#N/A,#N/A,TRUE,"preg4";#N/A,#N/A,TRUE,"bazpr99"}</definedName>
    <definedName name="ggd" localSheetId="8" hidden="1">{#N/A,#N/A,TRUE,"preg4";#N/A,#N/A,TRUE,"bazpr99"}</definedName>
    <definedName name="ggd" localSheetId="6" hidden="1">{#N/A,#N/A,TRUE,"preg4";#N/A,#N/A,TRUE,"bazpr99"}</definedName>
    <definedName name="ggd" localSheetId="0" hidden="1">{#N/A,#N/A,TRUE,"preg4";#N/A,#N/A,TRUE,"bazpr99"}</definedName>
    <definedName name="ggd" localSheetId="12" hidden="1">{#N/A,#N/A,TRUE,"preg4";#N/A,#N/A,TRUE,"bazpr99"}</definedName>
    <definedName name="ggd" localSheetId="13"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1" hidden="1">{#N/A,#N/A,TRUE,"preg4";#N/A,#N/A,TRUE,"bazpr99"}</definedName>
    <definedName name="ggd" localSheetId="23" hidden="1">{#N/A,#N/A,TRUE,"preg4";#N/A,#N/A,TRUE,"bazpr99"}</definedName>
    <definedName name="ggd" localSheetId="24" hidden="1">{#N/A,#N/A,TRUE,"preg4";#N/A,#N/A,TRUE,"bazpr99"}</definedName>
    <definedName name="ggd" localSheetId="2"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7" hidden="1">{#N/A,#N/A,TRUE,"preg4";#N/A,#N/A,TRUE,"bazpr99"}</definedName>
    <definedName name="ggd" localSheetId="9" hidden="1">{#N/A,#N/A,TRUE,"preg4";#N/A,#N/A,TRUE,"bazpr99"}</definedName>
    <definedName name="ggd" localSheetId="11" hidden="1">{#N/A,#N/A,TRUE,"preg4";#N/A,#N/A,TRUE,"bazpr99"}</definedName>
    <definedName name="ggd" hidden="1">{#N/A,#N/A,TRUE,"preg4";#N/A,#N/A,TRUE,"bazpr99"}</definedName>
    <definedName name="gge" localSheetId="10" hidden="1">{#N/A,#N/A,TRUE,"preg4";#N/A,#N/A,TRUE,"bazpr99"}</definedName>
    <definedName name="gge" localSheetId="14" hidden="1">{#N/A,#N/A,TRUE,"preg4";#N/A,#N/A,TRUE,"bazpr99"}</definedName>
    <definedName name="gge" localSheetId="8" hidden="1">{#N/A,#N/A,TRUE,"preg4";#N/A,#N/A,TRUE,"bazpr99"}</definedName>
    <definedName name="gge" localSheetId="6" hidden="1">{#N/A,#N/A,TRUE,"preg4";#N/A,#N/A,TRUE,"bazpr99"}</definedName>
    <definedName name="gge" localSheetId="0" hidden="1">{#N/A,#N/A,TRUE,"preg4";#N/A,#N/A,TRUE,"bazpr99"}</definedName>
    <definedName name="gge" localSheetId="12" hidden="1">{#N/A,#N/A,TRUE,"preg4";#N/A,#N/A,TRUE,"bazpr99"}</definedName>
    <definedName name="gge" localSheetId="13"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1" hidden="1">{#N/A,#N/A,TRUE,"preg4";#N/A,#N/A,TRUE,"bazpr99"}</definedName>
    <definedName name="gge" localSheetId="23" hidden="1">{#N/A,#N/A,TRUE,"preg4";#N/A,#N/A,TRUE,"bazpr99"}</definedName>
    <definedName name="gge" localSheetId="24" hidden="1">{#N/A,#N/A,TRUE,"preg4";#N/A,#N/A,TRUE,"bazpr99"}</definedName>
    <definedName name="gge" localSheetId="2"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7" hidden="1">{#N/A,#N/A,TRUE,"preg4";#N/A,#N/A,TRUE,"bazpr99"}</definedName>
    <definedName name="gge" localSheetId="9" hidden="1">{#N/A,#N/A,TRUE,"preg4";#N/A,#N/A,TRUE,"bazpr99"}</definedName>
    <definedName name="gge" localSheetId="11" hidden="1">{#N/A,#N/A,TRUE,"preg4";#N/A,#N/A,TRUE,"bazpr99"}</definedName>
    <definedName name="gge" hidden="1">{#N/A,#N/A,TRUE,"preg4";#N/A,#N/A,TRUE,"bazpr99"}</definedName>
    <definedName name="gggdgdgdg" localSheetId="10">#REF!</definedName>
    <definedName name="gggdgdgdg" localSheetId="14">#REF!</definedName>
    <definedName name="gggdgdgdg" localSheetId="8">#REF!</definedName>
    <definedName name="gggdgdgdg" localSheetId="6">#REF!</definedName>
    <definedName name="gggdgdgdg" localSheetId="0">#REF!</definedName>
    <definedName name="gggdgdgdg" localSheetId="12">#REF!</definedName>
    <definedName name="gggdgdgdg" localSheetId="13">#REF!</definedName>
    <definedName name="gggdgdgdg" localSheetId="15">#REF!</definedName>
    <definedName name="gggdgdgdg" localSheetId="20">#REF!</definedName>
    <definedName name="gggdgdgdg" localSheetId="21">#REF!</definedName>
    <definedName name="gggdgdgdg" localSheetId="22">#REF!</definedName>
    <definedName name="gggdgdgdg" localSheetId="1">#REF!</definedName>
    <definedName name="gggdgdgdg" localSheetId="23">#REF!</definedName>
    <definedName name="gggdgdgdg" localSheetId="24">#REF!</definedName>
    <definedName name="gggdgdgdg" localSheetId="2">#REF!</definedName>
    <definedName name="gggdgdgdg" localSheetId="3">#REF!</definedName>
    <definedName name="gggdgdgdg" localSheetId="4">#REF!</definedName>
    <definedName name="gggdgdgdg" localSheetId="5">#REF!</definedName>
    <definedName name="gggdgdgdg" localSheetId="7">#REF!</definedName>
    <definedName name="gggdgdgdg" localSheetId="9">#REF!</definedName>
    <definedName name="gggdgdgdg" localSheetId="11">#REF!</definedName>
    <definedName name="gggdgdgdg">#REF!</definedName>
    <definedName name="ghfa" localSheetId="10" hidden="1">{#N/A,#N/A,TRUE,"preg4";#N/A,#N/A,TRUE,"bazpr2000"}</definedName>
    <definedName name="ghfa" localSheetId="14" hidden="1">{#N/A,#N/A,TRUE,"preg4";#N/A,#N/A,TRUE,"bazpr2000"}</definedName>
    <definedName name="ghfa" localSheetId="8" hidden="1">{#N/A,#N/A,TRUE,"preg4";#N/A,#N/A,TRUE,"bazpr2000"}</definedName>
    <definedName name="ghfa" localSheetId="6" hidden="1">{#N/A,#N/A,TRUE,"preg4";#N/A,#N/A,TRUE,"bazpr2000"}</definedName>
    <definedName name="ghfa" localSheetId="0" hidden="1">{#N/A,#N/A,TRUE,"preg4";#N/A,#N/A,TRUE,"bazpr2000"}</definedName>
    <definedName name="ghfa" localSheetId="12" hidden="1">{#N/A,#N/A,TRUE,"preg4";#N/A,#N/A,TRUE,"bazpr2000"}</definedName>
    <definedName name="ghfa" localSheetId="13"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1" hidden="1">{#N/A,#N/A,TRUE,"preg4";#N/A,#N/A,TRUE,"bazpr2000"}</definedName>
    <definedName name="ghfa" localSheetId="23" hidden="1">{#N/A,#N/A,TRUE,"preg4";#N/A,#N/A,TRUE,"bazpr2000"}</definedName>
    <definedName name="ghfa" localSheetId="24" hidden="1">{#N/A,#N/A,TRUE,"preg4";#N/A,#N/A,TRUE,"bazpr2000"}</definedName>
    <definedName name="ghfa" localSheetId="2"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7" hidden="1">{#N/A,#N/A,TRUE,"preg4";#N/A,#N/A,TRUE,"bazpr2000"}</definedName>
    <definedName name="ghfa" localSheetId="9" hidden="1">{#N/A,#N/A,TRUE,"preg4";#N/A,#N/A,TRUE,"bazpr2000"}</definedName>
    <definedName name="ghfa" localSheetId="11" hidden="1">{#N/A,#N/A,TRUE,"preg4";#N/A,#N/A,TRUE,"bazpr2000"}</definedName>
    <definedName name="ghfa" hidden="1">{#N/A,#N/A,TRUE,"preg4";#N/A,#N/A,TRUE,"bazpr2000"}</definedName>
    <definedName name="ghhhh" localSheetId="16">#REF!</definedName>
    <definedName name="ghhhh" localSheetId="17">#REF!</definedName>
    <definedName name="ghhhh" localSheetId="18">#REF!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#REF!</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hidden="1">{#N/A,#N/A,TRUE,"preg4";#N/A,#N/A,TRUE,"bazpr99"}</definedName>
    <definedName name="Grade_ni_tvo" localSheetId="16">#REF!</definedName>
    <definedName name="Grade_ni_tvo" localSheetId="17">#REF!</definedName>
    <definedName name="Grade_ni_tvo" localSheetId="18">#REF!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16">#REF!</definedName>
    <definedName name="GRÁFICO_N_10.2.4." localSheetId="17">#REF!</definedName>
    <definedName name="GRÁFICO_N_10.2.4." localSheetId="18">#REF!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#REF!</definedName>
    <definedName name="gs" localSheetId="10" hidden="1">{#N/A,#N/A,TRUE,"preg4";#N/A,#N/A,TRUE,"bazpr99"}</definedName>
    <definedName name="gs" localSheetId="14" hidden="1">{#N/A,#N/A,TRUE,"preg4";#N/A,#N/A,TRUE,"bazpr99"}</definedName>
    <definedName name="gs" localSheetId="8" hidden="1">{#N/A,#N/A,TRUE,"preg4";#N/A,#N/A,TRUE,"bazpr99"}</definedName>
    <definedName name="gs" localSheetId="6" hidden="1">{#N/A,#N/A,TRUE,"preg4";#N/A,#N/A,TRUE,"bazpr99"}</definedName>
    <definedName name="gs" localSheetId="0" hidden="1">{#N/A,#N/A,TRUE,"preg4";#N/A,#N/A,TRUE,"bazpr99"}</definedName>
    <definedName name="gs" localSheetId="12" hidden="1">{#N/A,#N/A,TRUE,"preg4";#N/A,#N/A,TRUE,"bazpr99"}</definedName>
    <definedName name="gs" localSheetId="13"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1" hidden="1">{#N/A,#N/A,TRUE,"preg4";#N/A,#N/A,TRUE,"bazpr99"}</definedName>
    <definedName name="gs" localSheetId="23" hidden="1">{#N/A,#N/A,TRUE,"preg4";#N/A,#N/A,TRUE,"bazpr99"}</definedName>
    <definedName name="gs" localSheetId="24" hidden="1">{#N/A,#N/A,TRUE,"preg4";#N/A,#N/A,TRUE,"bazpr99"}</definedName>
    <definedName name="gs" localSheetId="2"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7" hidden="1">{#N/A,#N/A,TRUE,"preg4";#N/A,#N/A,TRUE,"bazpr99"}</definedName>
    <definedName name="gs" localSheetId="9" hidden="1">{#N/A,#N/A,TRUE,"preg4";#N/A,#N/A,TRUE,"bazpr99"}</definedName>
    <definedName name="gs" localSheetId="11" hidden="1">{#N/A,#N/A,TRUE,"preg4";#N/A,#N/A,TRUE,"bazpr99"}</definedName>
    <definedName name="gs" hidden="1">{#N/A,#N/A,TRUE,"preg4";#N/A,#N/A,TRUE,"bazpr99"}</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hidden="1">{#N/A,#N/A,TRUE,"preg4";#N/A,#N/A,TRUE,"bazpr2001"}</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hidden="1">{#N/A,#N/A,TRUE,"preg4";#N/A,#N/A,TRUE,"bazpr99"}</definedName>
    <definedName name="Hoteli_i_restorani" localSheetId="16">#REF!</definedName>
    <definedName name="Hoteli_i_restorani" localSheetId="17">#REF!</definedName>
    <definedName name="Hoteli_i_restorani" localSheetId="18">#REF!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#REF!</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hidden="1">{#N/A,#N/A,TRUE,"preg4";#N/A,#N/A,TRUE,"bazpr99"}</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hidden="1">{#N/A,#N/A,TRUE,"preg4";#N/A,#N/A,TRUE,"bazpr2000"}</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hidden="1">{#N/A,#N/A,TRUE,"preg4";#N/A,#N/A,TRUE,"bazpr99"}</definedName>
    <definedName name="Industrija" localSheetId="16">#REF!</definedName>
    <definedName name="Industrija" localSheetId="17">#REF!</definedName>
    <definedName name="Industrija" localSheetId="18">#REF!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#REF!</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hidden="1">{#N/A,#N/A,TRUE,"preg4";#N/A,#N/A,TRUE,"bazpr99"}</definedName>
    <definedName name="IZVOZ1999_27" localSheetId="10">#REF!</definedName>
    <definedName name="IZVOZ1999_27" localSheetId="14">#REF!</definedName>
    <definedName name="IZVOZ1999_27" localSheetId="8">#REF!</definedName>
    <definedName name="IZVOZ1999_27" localSheetId="6">#REF!</definedName>
    <definedName name="IZVOZ1999_27" localSheetId="0">#REF!</definedName>
    <definedName name="IZVOZ1999_27" localSheetId="12">#REF!</definedName>
    <definedName name="IZVOZ1999_27" localSheetId="13">#REF!</definedName>
    <definedName name="IZVOZ1999_27" localSheetId="15">#REF!</definedName>
    <definedName name="IZVOZ1999_27" localSheetId="20">#REF!</definedName>
    <definedName name="IZVOZ1999_27" localSheetId="21">#REF!</definedName>
    <definedName name="IZVOZ1999_27" localSheetId="22">#REF!</definedName>
    <definedName name="IZVOZ1999_27" localSheetId="1">#REF!</definedName>
    <definedName name="IZVOZ1999_27" localSheetId="23">#REF!</definedName>
    <definedName name="IZVOZ1999_27" localSheetId="24">#REF!</definedName>
    <definedName name="IZVOZ1999_27" localSheetId="2">#REF!</definedName>
    <definedName name="IZVOZ1999_27" localSheetId="3">#REF!</definedName>
    <definedName name="IZVOZ1999_27" localSheetId="4">#REF!</definedName>
    <definedName name="IZVOZ1999_27" localSheetId="5">#REF!</definedName>
    <definedName name="IZVOZ1999_27" localSheetId="7">#REF!</definedName>
    <definedName name="IZVOZ1999_27" localSheetId="9">#REF!</definedName>
    <definedName name="IZVOZ1999_27" localSheetId="11">#REF!</definedName>
    <definedName name="IZVOZ1999_27">#REF!</definedName>
    <definedName name="IZVOZ2000_27" localSheetId="10">#REF!</definedName>
    <definedName name="IZVOZ2000_27" localSheetId="14">#REF!</definedName>
    <definedName name="IZVOZ2000_27" localSheetId="8">#REF!</definedName>
    <definedName name="IZVOZ2000_27" localSheetId="6">#REF!</definedName>
    <definedName name="IZVOZ2000_27" localSheetId="0">#REF!</definedName>
    <definedName name="IZVOZ2000_27" localSheetId="12">#REF!</definedName>
    <definedName name="IZVOZ2000_27" localSheetId="13">#REF!</definedName>
    <definedName name="IZVOZ2000_27" localSheetId="15">#REF!</definedName>
    <definedName name="IZVOZ2000_27" localSheetId="20">#REF!</definedName>
    <definedName name="IZVOZ2000_27" localSheetId="21">#REF!</definedName>
    <definedName name="IZVOZ2000_27" localSheetId="22">#REF!</definedName>
    <definedName name="IZVOZ2000_27" localSheetId="1">#REF!</definedName>
    <definedName name="IZVOZ2000_27" localSheetId="23">#REF!</definedName>
    <definedName name="IZVOZ2000_27" localSheetId="24">#REF!</definedName>
    <definedName name="IZVOZ2000_27" localSheetId="2">#REF!</definedName>
    <definedName name="IZVOZ2000_27" localSheetId="3">#REF!</definedName>
    <definedName name="IZVOZ2000_27" localSheetId="4">#REF!</definedName>
    <definedName name="IZVOZ2000_27" localSheetId="5">#REF!</definedName>
    <definedName name="IZVOZ2000_27" localSheetId="7">#REF!</definedName>
    <definedName name="IZVOZ2000_27" localSheetId="9">#REF!</definedName>
    <definedName name="IZVOZ2000_27" localSheetId="11">#REF!</definedName>
    <definedName name="IZVOZ2000_27">#REF!</definedName>
    <definedName name="IZVOZ2000_YU_KO" localSheetId="10">#REF!</definedName>
    <definedName name="IZVOZ2000_YU_KO" localSheetId="14">#REF!</definedName>
    <definedName name="IZVOZ2000_YU_KO" localSheetId="8">#REF!</definedName>
    <definedName name="IZVOZ2000_YU_KO" localSheetId="6">#REF!</definedName>
    <definedName name="IZVOZ2000_YU_KO" localSheetId="0">#REF!</definedName>
    <definedName name="IZVOZ2000_YU_KO" localSheetId="12">#REF!</definedName>
    <definedName name="IZVOZ2000_YU_KO" localSheetId="13">#REF!</definedName>
    <definedName name="IZVOZ2000_YU_KO" localSheetId="15">#REF!</definedName>
    <definedName name="IZVOZ2000_YU_KO" localSheetId="16">#REF!</definedName>
    <definedName name="IZVOZ2000_YU_KO" localSheetId="17">#REF!</definedName>
    <definedName name="IZVOZ2000_YU_KO" localSheetId="18">#REF!</definedName>
    <definedName name="IZVOZ2000_YU_KO" localSheetId="19">#REF!</definedName>
    <definedName name="IZVOZ2000_YU_KO" localSheetId="20">#REF!</definedName>
    <definedName name="IZVOZ2000_YU_KO" localSheetId="21">#REF!</definedName>
    <definedName name="IZVOZ2000_YU_KO" localSheetId="22">#REF!</definedName>
    <definedName name="IZVOZ2000_YU_KO" localSheetId="1">#REF!</definedName>
    <definedName name="IZVOZ2000_YU_KO" localSheetId="23">#REF!</definedName>
    <definedName name="IZVOZ2000_YU_KO" localSheetId="24">#REF!</definedName>
    <definedName name="IZVOZ2000_YU_KO" localSheetId="2">#REF!</definedName>
    <definedName name="IZVOZ2000_YU_KO" localSheetId="3">#REF!</definedName>
    <definedName name="IZVOZ2000_YU_KO" localSheetId="4">#REF!</definedName>
    <definedName name="IZVOZ2000_YU_KO" localSheetId="5">#REF!</definedName>
    <definedName name="IZVOZ2000_YU_KO" localSheetId="7">#REF!</definedName>
    <definedName name="IZVOZ2000_YU_KO" localSheetId="9">#REF!</definedName>
    <definedName name="IZVOZ2000_YU_KO" localSheetId="11">#REF!</definedName>
    <definedName name="IZVOZ2000_YU_KO">#REF!</definedName>
    <definedName name="IZVOZ2000_YU_KO_DO_4MES" localSheetId="10">#REF!</definedName>
    <definedName name="IZVOZ2000_YU_KO_DO_4MES" localSheetId="14">#REF!</definedName>
    <definedName name="IZVOZ2000_YU_KO_DO_4MES" localSheetId="8">#REF!</definedName>
    <definedName name="IZVOZ2000_YU_KO_DO_4MES" localSheetId="6">#REF!</definedName>
    <definedName name="IZVOZ2000_YU_KO_DO_4MES" localSheetId="0">#REF!</definedName>
    <definedName name="IZVOZ2000_YU_KO_DO_4MES" localSheetId="12">#REF!</definedName>
    <definedName name="IZVOZ2000_YU_KO_DO_4MES" localSheetId="13">#REF!</definedName>
    <definedName name="IZVOZ2000_YU_KO_DO_4MES" localSheetId="15">#REF!</definedName>
    <definedName name="IZVOZ2000_YU_KO_DO_4MES" localSheetId="16">#REF!</definedName>
    <definedName name="IZVOZ2000_YU_KO_DO_4MES" localSheetId="17">#REF!</definedName>
    <definedName name="IZVOZ2000_YU_KO_DO_4MES" localSheetId="18">#REF!</definedName>
    <definedName name="IZVOZ2000_YU_KO_DO_4MES" localSheetId="19">#REF!</definedName>
    <definedName name="IZVOZ2000_YU_KO_DO_4MES" localSheetId="20">#REF!</definedName>
    <definedName name="IZVOZ2000_YU_KO_DO_4MES" localSheetId="21">#REF!</definedName>
    <definedName name="IZVOZ2000_YU_KO_DO_4MES" localSheetId="22">#REF!</definedName>
    <definedName name="IZVOZ2000_YU_KO_DO_4MES" localSheetId="1">#REF!</definedName>
    <definedName name="IZVOZ2000_YU_KO_DO_4MES" localSheetId="23">#REF!</definedName>
    <definedName name="IZVOZ2000_YU_KO_DO_4MES" localSheetId="24">#REF!</definedName>
    <definedName name="IZVOZ2000_YU_KO_DO_4MES" localSheetId="2">#REF!</definedName>
    <definedName name="IZVOZ2000_YU_KO_DO_4MES" localSheetId="3">#REF!</definedName>
    <definedName name="IZVOZ2000_YU_KO_DO_4MES" localSheetId="4">#REF!</definedName>
    <definedName name="IZVOZ2000_YU_KO_DO_4MES" localSheetId="5">#REF!</definedName>
    <definedName name="IZVOZ2000_YU_KO_DO_4MES" localSheetId="7">#REF!</definedName>
    <definedName name="IZVOZ2000_YU_KO_DO_4MES" localSheetId="9">#REF!</definedName>
    <definedName name="IZVOZ2000_YU_KO_DO_4MES" localSheetId="11">#REF!</definedName>
    <definedName name="IZVOZ2000_YU_KO_DO_4MES">#REF!</definedName>
    <definedName name="IZVOZ2000_YU_KO_SA_6_MESECOM" localSheetId="10">#REF!</definedName>
    <definedName name="IZVOZ2000_YU_KO_SA_6_MESECOM" localSheetId="14">#REF!</definedName>
    <definedName name="IZVOZ2000_YU_KO_SA_6_MESECOM" localSheetId="8">#REF!</definedName>
    <definedName name="IZVOZ2000_YU_KO_SA_6_MESECOM" localSheetId="6">#REF!</definedName>
    <definedName name="IZVOZ2000_YU_KO_SA_6_MESECOM" localSheetId="0">#REF!</definedName>
    <definedName name="IZVOZ2000_YU_KO_SA_6_MESECOM" localSheetId="12">#REF!</definedName>
    <definedName name="IZVOZ2000_YU_KO_SA_6_MESECOM" localSheetId="13">#REF!</definedName>
    <definedName name="IZVOZ2000_YU_KO_SA_6_MESECOM" localSheetId="15">#REF!</definedName>
    <definedName name="IZVOZ2000_YU_KO_SA_6_MESECOM" localSheetId="16">#REF!</definedName>
    <definedName name="IZVOZ2000_YU_KO_SA_6_MESECOM" localSheetId="17">#REF!</definedName>
    <definedName name="IZVOZ2000_YU_KO_SA_6_MESECOM" localSheetId="18">#REF!</definedName>
    <definedName name="IZVOZ2000_YU_KO_SA_6_MESECOM" localSheetId="19">#REF!</definedName>
    <definedName name="IZVOZ2000_YU_KO_SA_6_MESECOM" localSheetId="20">#REF!</definedName>
    <definedName name="IZVOZ2000_YU_KO_SA_6_MESECOM" localSheetId="21">#REF!</definedName>
    <definedName name="IZVOZ2000_YU_KO_SA_6_MESECOM" localSheetId="22">#REF!</definedName>
    <definedName name="IZVOZ2000_YU_KO_SA_6_MESECOM" localSheetId="1">#REF!</definedName>
    <definedName name="IZVOZ2000_YU_KO_SA_6_MESECOM" localSheetId="23">#REF!</definedName>
    <definedName name="IZVOZ2000_YU_KO_SA_6_MESECOM" localSheetId="24">#REF!</definedName>
    <definedName name="IZVOZ2000_YU_KO_SA_6_MESECOM" localSheetId="2">#REF!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7">#REF!</definedName>
    <definedName name="IZVOZ2000_YU_KO_SA_6_MESECOM" localSheetId="9">#REF!</definedName>
    <definedName name="IZVOZ2000_YU_KO_SA_6_MESECOM" localSheetId="11">#REF!</definedName>
    <definedName name="IZVOZ2000_YU_KO_SA_6_MESECOM">#REF!</definedName>
    <definedName name="IZVOZ2001_27" localSheetId="10">#REF!</definedName>
    <definedName name="IZVOZ2001_27" localSheetId="14">#REF!</definedName>
    <definedName name="IZVOZ2001_27" localSheetId="8">#REF!</definedName>
    <definedName name="IZVOZ2001_27" localSheetId="6">#REF!</definedName>
    <definedName name="IZVOZ2001_27" localSheetId="0">#REF!</definedName>
    <definedName name="IZVOZ2001_27" localSheetId="12">#REF!</definedName>
    <definedName name="IZVOZ2001_27" localSheetId="13">#REF!</definedName>
    <definedName name="IZVOZ2001_27" localSheetId="15">#REF!</definedName>
    <definedName name="IZVOZ2001_27" localSheetId="20">#REF!</definedName>
    <definedName name="IZVOZ2001_27" localSheetId="21">#REF!</definedName>
    <definedName name="IZVOZ2001_27" localSheetId="22">#REF!</definedName>
    <definedName name="IZVOZ2001_27" localSheetId="1">#REF!</definedName>
    <definedName name="IZVOZ2001_27" localSheetId="23">#REF!</definedName>
    <definedName name="IZVOZ2001_27" localSheetId="24">#REF!</definedName>
    <definedName name="IZVOZ2001_27" localSheetId="2">#REF!</definedName>
    <definedName name="IZVOZ2001_27" localSheetId="3">#REF!</definedName>
    <definedName name="IZVOZ2001_27" localSheetId="4">#REF!</definedName>
    <definedName name="IZVOZ2001_27" localSheetId="5">#REF!</definedName>
    <definedName name="IZVOZ2001_27" localSheetId="7">#REF!</definedName>
    <definedName name="IZVOZ2001_27" localSheetId="9">#REF!</definedName>
    <definedName name="IZVOZ2001_27" localSheetId="11">#REF!</definedName>
    <definedName name="IZVOZ2001_27">#REF!</definedName>
    <definedName name="IZVOZ2001_YU_KO" localSheetId="10">#REF!</definedName>
    <definedName name="IZVOZ2001_YU_KO" localSheetId="14">#REF!</definedName>
    <definedName name="IZVOZ2001_YU_KO" localSheetId="8">#REF!</definedName>
    <definedName name="IZVOZ2001_YU_KO" localSheetId="6">#REF!</definedName>
    <definedName name="IZVOZ2001_YU_KO" localSheetId="0">#REF!</definedName>
    <definedName name="IZVOZ2001_YU_KO" localSheetId="12">#REF!</definedName>
    <definedName name="IZVOZ2001_YU_KO" localSheetId="13">#REF!</definedName>
    <definedName name="IZVOZ2001_YU_KO" localSheetId="15">#REF!</definedName>
    <definedName name="IZVOZ2001_YU_KO" localSheetId="16">#REF!</definedName>
    <definedName name="IZVOZ2001_YU_KO" localSheetId="17">#REF!</definedName>
    <definedName name="IZVOZ2001_YU_KO" localSheetId="18">#REF!</definedName>
    <definedName name="IZVOZ2001_YU_KO" localSheetId="19">#REF!</definedName>
    <definedName name="IZVOZ2001_YU_KO" localSheetId="20">#REF!</definedName>
    <definedName name="IZVOZ2001_YU_KO" localSheetId="21">#REF!</definedName>
    <definedName name="IZVOZ2001_YU_KO" localSheetId="22">#REF!</definedName>
    <definedName name="IZVOZ2001_YU_KO" localSheetId="1">#REF!</definedName>
    <definedName name="IZVOZ2001_YU_KO" localSheetId="23">#REF!</definedName>
    <definedName name="IZVOZ2001_YU_KO" localSheetId="24">#REF!</definedName>
    <definedName name="IZVOZ2001_YU_KO" localSheetId="2">#REF!</definedName>
    <definedName name="IZVOZ2001_YU_KO" localSheetId="3">#REF!</definedName>
    <definedName name="IZVOZ2001_YU_KO" localSheetId="4">#REF!</definedName>
    <definedName name="IZVOZ2001_YU_KO" localSheetId="5">#REF!</definedName>
    <definedName name="IZVOZ2001_YU_KO" localSheetId="7">#REF!</definedName>
    <definedName name="IZVOZ2001_YU_KO" localSheetId="9">#REF!</definedName>
    <definedName name="IZVOZ2001_YU_KO" localSheetId="11">#REF!</definedName>
    <definedName name="IZVOZ2001_YU_KO">#REF!</definedName>
    <definedName name="IZVOZ2001_YU_KO_NOVO" localSheetId="10">#REF!</definedName>
    <definedName name="IZVOZ2001_YU_KO_NOVO" localSheetId="14">#REF!</definedName>
    <definedName name="IZVOZ2001_YU_KO_NOVO" localSheetId="8">#REF!</definedName>
    <definedName name="IZVOZ2001_YU_KO_NOVO" localSheetId="6">#REF!</definedName>
    <definedName name="IZVOZ2001_YU_KO_NOVO" localSheetId="0">#REF!</definedName>
    <definedName name="IZVOZ2001_YU_KO_NOVO" localSheetId="12">#REF!</definedName>
    <definedName name="IZVOZ2001_YU_KO_NOVO" localSheetId="13">#REF!</definedName>
    <definedName name="IZVOZ2001_YU_KO_NOVO" localSheetId="15">#REF!</definedName>
    <definedName name="IZVOZ2001_YU_KO_NOVO" localSheetId="16">#REF!</definedName>
    <definedName name="IZVOZ2001_YU_KO_NOVO" localSheetId="17">#REF!</definedName>
    <definedName name="IZVOZ2001_YU_KO_NOVO" localSheetId="18">#REF!</definedName>
    <definedName name="IZVOZ2001_YU_KO_NOVO" localSheetId="19">#REF!</definedName>
    <definedName name="IZVOZ2001_YU_KO_NOVO" localSheetId="20">#REF!</definedName>
    <definedName name="IZVOZ2001_YU_KO_NOVO" localSheetId="21">#REF!</definedName>
    <definedName name="IZVOZ2001_YU_KO_NOVO" localSheetId="22">#REF!</definedName>
    <definedName name="IZVOZ2001_YU_KO_NOVO" localSheetId="1">#REF!</definedName>
    <definedName name="IZVOZ2001_YU_KO_NOVO" localSheetId="23">#REF!</definedName>
    <definedName name="IZVOZ2001_YU_KO_NOVO" localSheetId="24">#REF!</definedName>
    <definedName name="IZVOZ2001_YU_KO_NOVO" localSheetId="2">#REF!</definedName>
    <definedName name="IZVOZ2001_YU_KO_NOVO" localSheetId="3">#REF!</definedName>
    <definedName name="IZVOZ2001_YU_KO_NOVO" localSheetId="4">#REF!</definedName>
    <definedName name="IZVOZ2001_YU_KO_NOVO" localSheetId="5">#REF!</definedName>
    <definedName name="IZVOZ2001_YU_KO_NOVO" localSheetId="7">#REF!</definedName>
    <definedName name="IZVOZ2001_YU_KO_NOVO" localSheetId="9">#REF!</definedName>
    <definedName name="IZVOZ2001_YU_KO_NOVO" localSheetId="11">#REF!</definedName>
    <definedName name="IZVOZ2001_YU_KO_NOVO">#REF!</definedName>
    <definedName name="IZVOZ2002_27" localSheetId="10">#REF!</definedName>
    <definedName name="IZVOZ2002_27" localSheetId="14">#REF!</definedName>
    <definedName name="IZVOZ2002_27" localSheetId="8">#REF!</definedName>
    <definedName name="IZVOZ2002_27" localSheetId="6">#REF!</definedName>
    <definedName name="IZVOZ2002_27" localSheetId="0">#REF!</definedName>
    <definedName name="IZVOZ2002_27" localSheetId="12">#REF!</definedName>
    <definedName name="IZVOZ2002_27" localSheetId="13">#REF!</definedName>
    <definedName name="IZVOZ2002_27" localSheetId="15">#REF!</definedName>
    <definedName name="IZVOZ2002_27" localSheetId="20">#REF!</definedName>
    <definedName name="IZVOZ2002_27" localSheetId="21">#REF!</definedName>
    <definedName name="IZVOZ2002_27" localSheetId="22">#REF!</definedName>
    <definedName name="IZVOZ2002_27" localSheetId="1">#REF!</definedName>
    <definedName name="IZVOZ2002_27" localSheetId="23">#REF!</definedName>
    <definedName name="IZVOZ2002_27" localSheetId="24">#REF!</definedName>
    <definedName name="IZVOZ2002_27" localSheetId="2">#REF!</definedName>
    <definedName name="IZVOZ2002_27" localSheetId="3">#REF!</definedName>
    <definedName name="IZVOZ2002_27" localSheetId="4">#REF!</definedName>
    <definedName name="IZVOZ2002_27" localSheetId="5">#REF!</definedName>
    <definedName name="IZVOZ2002_27" localSheetId="7">#REF!</definedName>
    <definedName name="IZVOZ2002_27" localSheetId="9">#REF!</definedName>
    <definedName name="IZVOZ2002_27" localSheetId="11">#REF!</definedName>
    <definedName name="IZVOZ2002_27">#REF!</definedName>
    <definedName name="IZVOZ2002_YU_KO" localSheetId="10">#REF!</definedName>
    <definedName name="IZVOZ2002_YU_KO" localSheetId="14">#REF!</definedName>
    <definedName name="IZVOZ2002_YU_KO" localSheetId="8">#REF!</definedName>
    <definedName name="IZVOZ2002_YU_KO" localSheetId="6">#REF!</definedName>
    <definedName name="IZVOZ2002_YU_KO" localSheetId="0">#REF!</definedName>
    <definedName name="IZVOZ2002_YU_KO" localSheetId="12">#REF!</definedName>
    <definedName name="IZVOZ2002_YU_KO" localSheetId="13">#REF!</definedName>
    <definedName name="IZVOZ2002_YU_KO" localSheetId="15">#REF!</definedName>
    <definedName name="IZVOZ2002_YU_KO" localSheetId="16">#REF!</definedName>
    <definedName name="IZVOZ2002_YU_KO" localSheetId="17">#REF!</definedName>
    <definedName name="IZVOZ2002_YU_KO" localSheetId="18">#REF!</definedName>
    <definedName name="IZVOZ2002_YU_KO" localSheetId="19">#REF!</definedName>
    <definedName name="IZVOZ2002_YU_KO" localSheetId="20">#REF!</definedName>
    <definedName name="IZVOZ2002_YU_KO" localSheetId="21">#REF!</definedName>
    <definedName name="IZVOZ2002_YU_KO" localSheetId="22">#REF!</definedName>
    <definedName name="IZVOZ2002_YU_KO" localSheetId="1">#REF!</definedName>
    <definedName name="IZVOZ2002_YU_KO" localSheetId="23">#REF!</definedName>
    <definedName name="IZVOZ2002_YU_KO" localSheetId="24">#REF!</definedName>
    <definedName name="IZVOZ2002_YU_KO" localSheetId="2">#REF!</definedName>
    <definedName name="IZVOZ2002_YU_KO" localSheetId="3">#REF!</definedName>
    <definedName name="IZVOZ2002_YU_KO" localSheetId="4">#REF!</definedName>
    <definedName name="IZVOZ2002_YU_KO" localSheetId="5">#REF!</definedName>
    <definedName name="IZVOZ2002_YU_KO" localSheetId="7">#REF!</definedName>
    <definedName name="IZVOZ2002_YU_KO" localSheetId="9">#REF!</definedName>
    <definedName name="IZVOZ2002_YU_KO" localSheetId="11">#REF!</definedName>
    <definedName name="IZVOZ2002_YU_KO">#REF!</definedName>
    <definedName name="IZVOZ2003_27" localSheetId="10">#REF!</definedName>
    <definedName name="IZVOZ2003_27" localSheetId="14">#REF!</definedName>
    <definedName name="IZVOZ2003_27" localSheetId="8">#REF!</definedName>
    <definedName name="IZVOZ2003_27" localSheetId="6">#REF!</definedName>
    <definedName name="IZVOZ2003_27" localSheetId="0">#REF!</definedName>
    <definedName name="IZVOZ2003_27" localSheetId="12">#REF!</definedName>
    <definedName name="IZVOZ2003_27" localSheetId="13">#REF!</definedName>
    <definedName name="IZVOZ2003_27" localSheetId="15">#REF!</definedName>
    <definedName name="IZVOZ2003_27" localSheetId="20">#REF!</definedName>
    <definedName name="IZVOZ2003_27" localSheetId="21">#REF!</definedName>
    <definedName name="IZVOZ2003_27" localSheetId="22">#REF!</definedName>
    <definedName name="IZVOZ2003_27" localSheetId="1">#REF!</definedName>
    <definedName name="IZVOZ2003_27" localSheetId="23">#REF!</definedName>
    <definedName name="IZVOZ2003_27" localSheetId="24">#REF!</definedName>
    <definedName name="IZVOZ2003_27" localSheetId="2">#REF!</definedName>
    <definedName name="IZVOZ2003_27" localSheetId="3">#REF!</definedName>
    <definedName name="IZVOZ2003_27" localSheetId="4">#REF!</definedName>
    <definedName name="IZVOZ2003_27" localSheetId="5">#REF!</definedName>
    <definedName name="IZVOZ2003_27" localSheetId="7">#REF!</definedName>
    <definedName name="IZVOZ2003_27" localSheetId="9">#REF!</definedName>
    <definedName name="IZVOZ2003_27" localSheetId="11">#REF!</definedName>
    <definedName name="IZVOZ2003_27">#REF!</definedName>
    <definedName name="IZVOZ2003_YU_KO" localSheetId="10">#REF!</definedName>
    <definedName name="IZVOZ2003_YU_KO" localSheetId="14">#REF!</definedName>
    <definedName name="IZVOZ2003_YU_KO" localSheetId="8">#REF!</definedName>
    <definedName name="IZVOZ2003_YU_KO" localSheetId="6">#REF!</definedName>
    <definedName name="IZVOZ2003_YU_KO" localSheetId="0">#REF!</definedName>
    <definedName name="IZVOZ2003_YU_KO" localSheetId="12">#REF!</definedName>
    <definedName name="IZVOZ2003_YU_KO" localSheetId="13">#REF!</definedName>
    <definedName name="IZVOZ2003_YU_KO" localSheetId="15">#REF!</definedName>
    <definedName name="IZVOZ2003_YU_KO" localSheetId="16">#REF!</definedName>
    <definedName name="IZVOZ2003_YU_KO" localSheetId="17">#REF!</definedName>
    <definedName name="IZVOZ2003_YU_KO" localSheetId="18">#REF!</definedName>
    <definedName name="IZVOZ2003_YU_KO" localSheetId="19">#REF!</definedName>
    <definedName name="IZVOZ2003_YU_KO" localSheetId="20">#REF!</definedName>
    <definedName name="IZVOZ2003_YU_KO" localSheetId="21">#REF!</definedName>
    <definedName name="IZVOZ2003_YU_KO" localSheetId="22">#REF!</definedName>
    <definedName name="IZVOZ2003_YU_KO" localSheetId="1">#REF!</definedName>
    <definedName name="IZVOZ2003_YU_KO" localSheetId="23">#REF!</definedName>
    <definedName name="IZVOZ2003_YU_KO" localSheetId="24">#REF!</definedName>
    <definedName name="IZVOZ2003_YU_KO" localSheetId="2">#REF!</definedName>
    <definedName name="IZVOZ2003_YU_KO" localSheetId="3">#REF!</definedName>
    <definedName name="IZVOZ2003_YU_KO" localSheetId="4">#REF!</definedName>
    <definedName name="IZVOZ2003_YU_KO" localSheetId="5">#REF!</definedName>
    <definedName name="IZVOZ2003_YU_KO" localSheetId="7">#REF!</definedName>
    <definedName name="IZVOZ2003_YU_KO" localSheetId="9">#REF!</definedName>
    <definedName name="IZVOZ2003_YU_KO" localSheetId="11">#REF!</definedName>
    <definedName name="IZVOZ2003_YU_KO">#REF!</definedName>
    <definedName name="izvoz22222" localSheetId="10">#REF!</definedName>
    <definedName name="izvoz22222" localSheetId="14">#REF!</definedName>
    <definedName name="izvoz22222" localSheetId="8">#REF!</definedName>
    <definedName name="izvoz22222" localSheetId="6">#REF!</definedName>
    <definedName name="izvoz22222" localSheetId="0">#REF!</definedName>
    <definedName name="izvoz22222" localSheetId="12">#REF!</definedName>
    <definedName name="izvoz22222" localSheetId="13">#REF!</definedName>
    <definedName name="izvoz22222" localSheetId="15">#REF!</definedName>
    <definedName name="izvoz22222" localSheetId="20">#REF!</definedName>
    <definedName name="izvoz22222" localSheetId="21">#REF!</definedName>
    <definedName name="izvoz22222" localSheetId="22">#REF!</definedName>
    <definedName name="izvoz22222" localSheetId="1">#REF!</definedName>
    <definedName name="izvoz22222" localSheetId="23">#REF!</definedName>
    <definedName name="izvoz22222" localSheetId="24">#REF!</definedName>
    <definedName name="izvoz22222" localSheetId="2">#REF!</definedName>
    <definedName name="izvoz22222" localSheetId="3">#REF!</definedName>
    <definedName name="izvoz22222" localSheetId="4">#REF!</definedName>
    <definedName name="izvoz22222" localSheetId="5">#REF!</definedName>
    <definedName name="izvoz22222" localSheetId="7">#REF!</definedName>
    <definedName name="izvoz22222" localSheetId="9">#REF!</definedName>
    <definedName name="izvoz22222" localSheetId="11">#REF!</definedName>
    <definedName name="izvoz22222">#REF!</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hidden="1">{#N/A,#N/A,TRUE,"preg4";#N/A,#N/A,TRUE,"bazpr2001"}</definedName>
    <definedName name="Javna_uprava_itn_" localSheetId="16">#REF!</definedName>
    <definedName name="Javna_uprava_itn_" localSheetId="17">#REF!</definedName>
    <definedName name="Javna_uprava_itn_" localSheetId="18">#REF!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#REF!</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hidden="1">{#N/A,#N/A,TRUE,"preg4";#N/A,#N/A,TRUE,"bazpr2000"}</definedName>
    <definedName name="jk" localSheetId="10" hidden="1">{#N/A,#N/A,TRUE,"preg4";#N/A,#N/A,TRUE,"bazpr2000"}</definedName>
    <definedName name="jk" localSheetId="14" hidden="1">{#N/A,#N/A,TRUE,"preg4";#N/A,#N/A,TRUE,"bazpr2000"}</definedName>
    <definedName name="jk" localSheetId="8" hidden="1">{#N/A,#N/A,TRUE,"preg4";#N/A,#N/A,TRUE,"bazpr2000"}</definedName>
    <definedName name="jk" localSheetId="6" hidden="1">{#N/A,#N/A,TRUE,"preg4";#N/A,#N/A,TRUE,"bazpr2000"}</definedName>
    <definedName name="jk" localSheetId="0" hidden="1">{#N/A,#N/A,TRUE,"preg4";#N/A,#N/A,TRUE,"bazpr2000"}</definedName>
    <definedName name="jk" localSheetId="12" hidden="1">{#N/A,#N/A,TRUE,"preg4";#N/A,#N/A,TRUE,"bazpr2000"}</definedName>
    <definedName name="jk" localSheetId="13"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1" hidden="1">{#N/A,#N/A,TRUE,"preg4";#N/A,#N/A,TRUE,"bazpr2000"}</definedName>
    <definedName name="jk" localSheetId="23" hidden="1">{#N/A,#N/A,TRUE,"preg4";#N/A,#N/A,TRUE,"bazpr2000"}</definedName>
    <definedName name="jk" localSheetId="24" hidden="1">{#N/A,#N/A,TRUE,"preg4";#N/A,#N/A,TRUE,"bazpr2000"}</definedName>
    <definedName name="jk" localSheetId="2"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7" hidden="1">{#N/A,#N/A,TRUE,"preg4";#N/A,#N/A,TRUE,"bazpr2000"}</definedName>
    <definedName name="jk" localSheetId="9" hidden="1">{#N/A,#N/A,TRUE,"preg4";#N/A,#N/A,TRUE,"bazpr2000"}</definedName>
    <definedName name="jk" localSheetId="11" hidden="1">{#N/A,#N/A,TRUE,"preg4";#N/A,#N/A,TRUE,"bazpr2000"}</definedName>
    <definedName name="jk" hidden="1">{#N/A,#N/A,TRUE,"preg4";#N/A,#N/A,TRUE,"bazpr2000"}</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hidden="1">{#N/A,#N/A,TRUE,"preg4";#N/A,#N/A,TRUE,"bazpr99"}</definedName>
    <definedName name="jkjk" localSheetId="10" hidden="1">{#N/A,#N/A,TRUE,"preg4";#N/A,#N/A,TRUE,"bazpr99"}</definedName>
    <definedName name="jkjk" localSheetId="14" hidden="1">{#N/A,#N/A,TRUE,"preg4";#N/A,#N/A,TRUE,"bazpr99"}</definedName>
    <definedName name="jkjk" localSheetId="8" hidden="1">{#N/A,#N/A,TRUE,"preg4";#N/A,#N/A,TRUE,"bazpr99"}</definedName>
    <definedName name="jkjk" localSheetId="6" hidden="1">{#N/A,#N/A,TRUE,"preg4";#N/A,#N/A,TRUE,"bazpr99"}</definedName>
    <definedName name="jkjk" localSheetId="0" hidden="1">{#N/A,#N/A,TRUE,"preg4";#N/A,#N/A,TRUE,"bazpr99"}</definedName>
    <definedName name="jkjk" localSheetId="12" hidden="1">{#N/A,#N/A,TRUE,"preg4";#N/A,#N/A,TRUE,"bazpr99"}</definedName>
    <definedName name="jkjk" localSheetId="13"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1" hidden="1">{#N/A,#N/A,TRUE,"preg4";#N/A,#N/A,TRUE,"bazpr99"}</definedName>
    <definedName name="jkjk" localSheetId="23" hidden="1">{#N/A,#N/A,TRUE,"preg4";#N/A,#N/A,TRUE,"bazpr99"}</definedName>
    <definedName name="jkjk" localSheetId="24" hidden="1">{#N/A,#N/A,TRUE,"preg4";#N/A,#N/A,TRUE,"bazpr99"}</definedName>
    <definedName name="jkjk" localSheetId="2"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7" hidden="1">{#N/A,#N/A,TRUE,"preg4";#N/A,#N/A,TRUE,"bazpr99"}</definedName>
    <definedName name="jkjk" localSheetId="9" hidden="1">{#N/A,#N/A,TRUE,"preg4";#N/A,#N/A,TRUE,"bazpr99"}</definedName>
    <definedName name="jkjk" localSheetId="11" hidden="1">{#N/A,#N/A,TRUE,"preg4";#N/A,#N/A,TRUE,"bazpr99"}</definedName>
    <definedName name="jkjk" hidden="1">{#N/A,#N/A,TRUE,"preg4";#N/A,#N/A,TRUE,"bazpr99"}</definedName>
    <definedName name="karticki" localSheetId="10">#REF!</definedName>
    <definedName name="karticki" localSheetId="14">#REF!</definedName>
    <definedName name="karticki" localSheetId="8">#REF!</definedName>
    <definedName name="karticki" localSheetId="6">#REF!</definedName>
    <definedName name="karticki" localSheetId="0">#REF!</definedName>
    <definedName name="karticki" localSheetId="12">#REF!</definedName>
    <definedName name="karticki" localSheetId="13">#REF!</definedName>
    <definedName name="karticki" localSheetId="15">#REF!</definedName>
    <definedName name="karticki" localSheetId="20">#REF!</definedName>
    <definedName name="karticki" localSheetId="21">#REF!</definedName>
    <definedName name="karticki" localSheetId="22">#REF!</definedName>
    <definedName name="karticki" localSheetId="1">#REF!</definedName>
    <definedName name="karticki" localSheetId="23">#REF!</definedName>
    <definedName name="karticki" localSheetId="24">#REF!</definedName>
    <definedName name="karticki" localSheetId="2">#REF!</definedName>
    <definedName name="karticki" localSheetId="3">#REF!</definedName>
    <definedName name="karticki" localSheetId="4">#REF!</definedName>
    <definedName name="karticki" localSheetId="5">#REF!</definedName>
    <definedName name="karticki" localSheetId="7">#REF!</definedName>
    <definedName name="karticki" localSheetId="9">#REF!</definedName>
    <definedName name="karticki" localSheetId="11">#REF!</definedName>
    <definedName name="karticki">#REF!</definedName>
    <definedName name="KARTICKI1" localSheetId="10">#REF!</definedName>
    <definedName name="KARTICKI1" localSheetId="14">#REF!</definedName>
    <definedName name="KARTICKI1" localSheetId="8">#REF!</definedName>
    <definedName name="KARTICKI1" localSheetId="6">#REF!</definedName>
    <definedName name="KARTICKI1" localSheetId="0">#REF!</definedName>
    <definedName name="KARTICKI1" localSheetId="12">#REF!</definedName>
    <definedName name="KARTICKI1" localSheetId="13">#REF!</definedName>
    <definedName name="KARTICKI1" localSheetId="15">#REF!</definedName>
    <definedName name="KARTICKI1" localSheetId="20">#REF!</definedName>
    <definedName name="KARTICKI1" localSheetId="21">#REF!</definedName>
    <definedName name="KARTICKI1" localSheetId="22">#REF!</definedName>
    <definedName name="KARTICKI1" localSheetId="1">#REF!</definedName>
    <definedName name="KARTICKI1" localSheetId="23">#REF!</definedName>
    <definedName name="KARTICKI1" localSheetId="24">#REF!</definedName>
    <definedName name="KARTICKI1" localSheetId="2">#REF!</definedName>
    <definedName name="KARTICKI1" localSheetId="3">#REF!</definedName>
    <definedName name="KARTICKI1" localSheetId="4">#REF!</definedName>
    <definedName name="KARTICKI1" localSheetId="5">#REF!</definedName>
    <definedName name="KARTICKI1" localSheetId="7">#REF!</definedName>
    <definedName name="KARTICKI1" localSheetId="9">#REF!</definedName>
    <definedName name="KARTICKI1" localSheetId="11">#REF!</definedName>
    <definedName name="KARTICKI1">#REF!</definedName>
    <definedName name="KARTICKI11" localSheetId="10">#REF!</definedName>
    <definedName name="KARTICKI11" localSheetId="14">#REF!</definedName>
    <definedName name="KARTICKI11" localSheetId="8">#REF!</definedName>
    <definedName name="KARTICKI11" localSheetId="6">#REF!</definedName>
    <definedName name="KARTICKI11" localSheetId="0">#REF!</definedName>
    <definedName name="KARTICKI11" localSheetId="12">#REF!</definedName>
    <definedName name="KARTICKI11" localSheetId="13">#REF!</definedName>
    <definedName name="KARTICKI11" localSheetId="15">#REF!</definedName>
    <definedName name="KARTICKI11" localSheetId="20">#REF!</definedName>
    <definedName name="KARTICKI11" localSheetId="21">#REF!</definedName>
    <definedName name="KARTICKI11" localSheetId="22">#REF!</definedName>
    <definedName name="KARTICKI11" localSheetId="1">#REF!</definedName>
    <definedName name="KARTICKI11" localSheetId="23">#REF!</definedName>
    <definedName name="KARTICKI11" localSheetId="24">#REF!</definedName>
    <definedName name="KARTICKI11" localSheetId="2">#REF!</definedName>
    <definedName name="KARTICKI11" localSheetId="3">#REF!</definedName>
    <definedName name="KARTICKI11" localSheetId="4">#REF!</definedName>
    <definedName name="KARTICKI11" localSheetId="5">#REF!</definedName>
    <definedName name="KARTICKI11" localSheetId="7">#REF!</definedName>
    <definedName name="KARTICKI11" localSheetId="9">#REF!</definedName>
    <definedName name="KARTICKI11" localSheetId="11">#REF!</definedName>
    <definedName name="KARTICKI11">#REF!</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hidden="1">{#N/A,#N/A,TRUE,"preg4";#N/A,#N/A,TRUE,"bazpr2001"}</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hidden="1">{#N/A,#N/A,TRUE,"preg4";#N/A,#N/A,TRUE,"bazpr99"}</definedName>
    <definedName name="ljljlk" localSheetId="10" hidden="1">{#N/A,#N/A,TRUE,"preg4";#N/A,#N/A,TRUE,"bazpr2001"}</definedName>
    <definedName name="ljljlk" localSheetId="14" hidden="1">{#N/A,#N/A,TRUE,"preg4";#N/A,#N/A,TRUE,"bazpr2001"}</definedName>
    <definedName name="ljljlk" localSheetId="8" hidden="1">{#N/A,#N/A,TRUE,"preg4";#N/A,#N/A,TRUE,"bazpr2001"}</definedName>
    <definedName name="ljljlk" localSheetId="6" hidden="1">{#N/A,#N/A,TRUE,"preg4";#N/A,#N/A,TRUE,"bazpr2001"}</definedName>
    <definedName name="ljljlk" localSheetId="0" hidden="1">{#N/A,#N/A,TRUE,"preg4";#N/A,#N/A,TRUE,"bazpr2001"}</definedName>
    <definedName name="ljljlk" localSheetId="12" hidden="1">{#N/A,#N/A,TRUE,"preg4";#N/A,#N/A,TRUE,"bazpr2001"}</definedName>
    <definedName name="ljljlk" localSheetId="13"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1" hidden="1">{#N/A,#N/A,TRUE,"preg4";#N/A,#N/A,TRUE,"bazpr2001"}</definedName>
    <definedName name="ljljlk" localSheetId="23" hidden="1">{#N/A,#N/A,TRUE,"preg4";#N/A,#N/A,TRUE,"bazpr2001"}</definedName>
    <definedName name="ljljlk" localSheetId="24" hidden="1">{#N/A,#N/A,TRUE,"preg4";#N/A,#N/A,TRUE,"bazpr2001"}</definedName>
    <definedName name="ljljlk" localSheetId="2"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7" hidden="1">{#N/A,#N/A,TRUE,"preg4";#N/A,#N/A,TRUE,"bazpr2001"}</definedName>
    <definedName name="ljljlk" localSheetId="9" hidden="1">{#N/A,#N/A,TRUE,"preg4";#N/A,#N/A,TRUE,"bazpr2001"}</definedName>
    <definedName name="ljljlk" localSheetId="11" hidden="1">{#N/A,#N/A,TRUE,"preg4";#N/A,#N/A,TRUE,"bazpr2001"}</definedName>
    <definedName name="ljljlk" hidden="1">{#N/A,#N/A,TRUE,"preg4";#N/A,#N/A,TRUE,"bazpr2001"}</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hidden="1">{#N/A,#N/A,TRUE,"preg4";#N/A,#N/A,TRUE,"bazpr99"}</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hidden="1">{#N/A,#N/A,TRUE,"preg4";#N/A,#N/A,TRUE,"bazpr2000"}</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hidden="1">{#N/A,#N/A,TRUE,"preg4";#N/A,#N/A,TRUE,"bazpr99"}</definedName>
    <definedName name="maja" localSheetId="10" hidden="1">{#N/A,#N/A,TRUE,"preg4";#N/A,#N/A,TRUE,"bazpr2000"}</definedName>
    <definedName name="maja" localSheetId="14" hidden="1">{#N/A,#N/A,TRUE,"preg4";#N/A,#N/A,TRUE,"bazpr2000"}</definedName>
    <definedName name="maja" localSheetId="8" hidden="1">{#N/A,#N/A,TRUE,"preg4";#N/A,#N/A,TRUE,"bazpr2000"}</definedName>
    <definedName name="maja" localSheetId="6" hidden="1">{#N/A,#N/A,TRUE,"preg4";#N/A,#N/A,TRUE,"bazpr2000"}</definedName>
    <definedName name="maja" localSheetId="0" hidden="1">{#N/A,#N/A,TRUE,"preg4";#N/A,#N/A,TRUE,"bazpr2000"}</definedName>
    <definedName name="maja" localSheetId="12" hidden="1">{#N/A,#N/A,TRUE,"preg4";#N/A,#N/A,TRUE,"bazpr2000"}</definedName>
    <definedName name="maja" localSheetId="13" hidden="1">{#N/A,#N/A,TRUE,"preg4";#N/A,#N/A,TRUE,"bazpr2000"}</definedName>
    <definedName name="maja" localSheetId="15" hidden="1">{#N/A,#N/A,TRUE,"preg4";#N/A,#N/A,TRUE,"bazpr2000"}</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0" hidden="1">{#N/A,#N/A,TRUE,"preg4";#N/A,#N/A,TRUE,"bazpr2000"}</definedName>
    <definedName name="maja" localSheetId="21" hidden="1">{#N/A,#N/A,TRUE,"preg4";#N/A,#N/A,TRUE,"bazpr2000"}</definedName>
    <definedName name="maja" localSheetId="22" hidden="1">{#N/A,#N/A,TRUE,"preg4";#N/A,#N/A,TRUE,"bazpr2000"}</definedName>
    <definedName name="maja" localSheetId="1" hidden="1">{#N/A,#N/A,TRUE,"preg4";#N/A,#N/A,TRUE,"bazpr2000"}</definedName>
    <definedName name="maja" localSheetId="23" hidden="1">{#N/A,#N/A,TRUE,"preg4";#N/A,#N/A,TRUE,"bazpr2001"}</definedName>
    <definedName name="maja" localSheetId="24" hidden="1">{#N/A,#N/A,TRUE,"preg4";#N/A,#N/A,TRUE,"bazpr2001"}</definedName>
    <definedName name="maja" localSheetId="2" hidden="1">{#N/A,#N/A,TRUE,"preg4";#N/A,#N/A,TRUE,"bazpr2000"}</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7" hidden="1">{#N/A,#N/A,TRUE,"preg4";#N/A,#N/A,TRUE,"bazpr2000"}</definedName>
    <definedName name="maja" localSheetId="9" hidden="1">{#N/A,#N/A,TRUE,"preg4";#N/A,#N/A,TRUE,"bazpr2000"}</definedName>
    <definedName name="maja" localSheetId="11" hidden="1">{#N/A,#N/A,TRUE,"preg4";#N/A,#N/A,TRUE,"bazpr2000"}</definedName>
    <definedName name="maja" hidden="1">{#N/A,#N/A,TRUE,"preg4";#N/A,#N/A,TRUE,"bazpr2000"}</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hidden="1">{#N/A,#N/A,TRUE,"preg4";#N/A,#N/A,TRUE,"bazpr99"}</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hidden="1">{#N/A,#N/A,TRUE,"preg4";#N/A,#N/A,TRUE,"bazpr2001"}</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hidden="1">{#N/A,#N/A,TRUE,"preg4";#N/A,#N/A,TRUE,"bazpr99"}</definedName>
    <definedName name="mi" localSheetId="10" hidden="1">{#N/A,#N/A,TRUE,"preg4";#N/A,#N/A,TRUE,"bazpr2001"}</definedName>
    <definedName name="mi" localSheetId="14" hidden="1">{#N/A,#N/A,TRUE,"preg4";#N/A,#N/A,TRUE,"bazpr2001"}</definedName>
    <definedName name="mi" localSheetId="8" hidden="1">{#N/A,#N/A,TRUE,"preg4";#N/A,#N/A,TRUE,"bazpr2001"}</definedName>
    <definedName name="mi" localSheetId="6" hidden="1">{#N/A,#N/A,TRUE,"preg4";#N/A,#N/A,TRUE,"bazpr2001"}</definedName>
    <definedName name="mi" localSheetId="0" hidden="1">{#N/A,#N/A,TRUE,"preg4";#N/A,#N/A,TRUE,"bazpr2001"}</definedName>
    <definedName name="mi" localSheetId="12" hidden="1">{#N/A,#N/A,TRUE,"preg4";#N/A,#N/A,TRUE,"bazpr2001"}</definedName>
    <definedName name="mi" localSheetId="13"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1" hidden="1">{#N/A,#N/A,TRUE,"preg4";#N/A,#N/A,TRUE,"bazpr2001"}</definedName>
    <definedName name="mi" localSheetId="23" hidden="1">{#N/A,#N/A,TRUE,"preg4";#N/A,#N/A,TRUE,"bazpr2001"}</definedName>
    <definedName name="mi" localSheetId="24" hidden="1">{#N/A,#N/A,TRUE,"preg4";#N/A,#N/A,TRUE,"bazpr2001"}</definedName>
    <definedName name="mi" localSheetId="2"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7" hidden="1">{#N/A,#N/A,TRUE,"preg4";#N/A,#N/A,TRUE,"bazpr2001"}</definedName>
    <definedName name="mi" localSheetId="9" hidden="1">{#N/A,#N/A,TRUE,"preg4";#N/A,#N/A,TRUE,"bazpr2001"}</definedName>
    <definedName name="mi" localSheetId="11" hidden="1">{#N/A,#N/A,TRUE,"preg4";#N/A,#N/A,TRUE,"bazpr2001"}</definedName>
    <definedName name="mi" hidden="1">{#N/A,#N/A,TRUE,"preg4";#N/A,#N/A,TRUE,"bazpr2001"}</definedName>
    <definedName name="mj" localSheetId="10" hidden="1">{#N/A,#N/A,TRUE,"preg4";#N/A,#N/A,TRUE,"bazpr99"}</definedName>
    <definedName name="mj" localSheetId="14" hidden="1">{#N/A,#N/A,TRUE,"preg4";#N/A,#N/A,TRUE,"bazpr99"}</definedName>
    <definedName name="mj" localSheetId="8" hidden="1">{#N/A,#N/A,TRUE,"preg4";#N/A,#N/A,TRUE,"bazpr99"}</definedName>
    <definedName name="mj" localSheetId="6" hidden="1">{#N/A,#N/A,TRUE,"preg4";#N/A,#N/A,TRUE,"bazpr99"}</definedName>
    <definedName name="mj" localSheetId="0" hidden="1">{#N/A,#N/A,TRUE,"preg4";#N/A,#N/A,TRUE,"bazpr99"}</definedName>
    <definedName name="mj" localSheetId="12" hidden="1">{#N/A,#N/A,TRUE,"preg4";#N/A,#N/A,TRUE,"bazpr99"}</definedName>
    <definedName name="mj" localSheetId="13"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1" hidden="1">{#N/A,#N/A,TRUE,"preg4";#N/A,#N/A,TRUE,"bazpr99"}</definedName>
    <definedName name="mj" localSheetId="23" hidden="1">{#N/A,#N/A,TRUE,"preg4";#N/A,#N/A,TRUE,"bazpr99"}</definedName>
    <definedName name="mj" localSheetId="24" hidden="1">{#N/A,#N/A,TRUE,"preg4";#N/A,#N/A,TRUE,"bazpr99"}</definedName>
    <definedName name="mj" localSheetId="2"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7" hidden="1">{#N/A,#N/A,TRUE,"preg4";#N/A,#N/A,TRUE,"bazpr99"}</definedName>
    <definedName name="mj" localSheetId="9" hidden="1">{#N/A,#N/A,TRUE,"preg4";#N/A,#N/A,TRUE,"bazpr99"}</definedName>
    <definedName name="mj" localSheetId="11" hidden="1">{#N/A,#N/A,TRUE,"preg4";#N/A,#N/A,TRUE,"bazpr99"}</definedName>
    <definedName name="mj"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hidden="1">{#N/A,#N/A,TRUE,"preg4";#N/A,#N/A,TRUE,"bazpr99"}</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hidden="1">{#N/A,#N/A,TRUE,"preg4";#N/A,#N/A,TRUE,"bazpr2001"}</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hidden="1">{#N/A,#N/A,TRUE,"preg4";#N/A,#N/A,TRUE,"bazpr99"}</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hidden="1">{#N/A,#N/A,TRUE,"preg4";#N/A,#N/A,TRUE,"bazpr2001"}</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hidden="1">{#N/A,#N/A,TRUE,"preg4";#N/A,#N/A,TRUE,"bazpr2000"}</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hidden="1">{#N/A,#N/A,TRUE,"preg4";#N/A,#N/A,TRUE,"bazpr99"}</definedName>
    <definedName name="nadzor" localSheetId="10">#REF!</definedName>
    <definedName name="nadzor" localSheetId="14">#REF!</definedName>
    <definedName name="nadzor" localSheetId="8">#REF!</definedName>
    <definedName name="nadzor" localSheetId="6">#REF!</definedName>
    <definedName name="nadzor" localSheetId="0">#REF!</definedName>
    <definedName name="nadzor" localSheetId="12">#REF!</definedName>
    <definedName name="nadzor" localSheetId="13">#REF!</definedName>
    <definedName name="nadzor" localSheetId="15">#REF!</definedName>
    <definedName name="nadzor" localSheetId="20">#REF!</definedName>
    <definedName name="nadzor" localSheetId="21">#REF!</definedName>
    <definedName name="nadzor" localSheetId="22">#REF!</definedName>
    <definedName name="nadzor" localSheetId="1">#REF!</definedName>
    <definedName name="nadzor" localSheetId="23">#REF!</definedName>
    <definedName name="nadzor" localSheetId="24">#REF!</definedName>
    <definedName name="nadzor" localSheetId="2">#REF!</definedName>
    <definedName name="nadzor" localSheetId="3">#REF!</definedName>
    <definedName name="nadzor" localSheetId="4">#REF!</definedName>
    <definedName name="nadzor" localSheetId="5">#REF!</definedName>
    <definedName name="nadzor" localSheetId="7">#REF!</definedName>
    <definedName name="nadzor" localSheetId="9">#REF!</definedName>
    <definedName name="nadzor" localSheetId="11">#REF!</definedName>
    <definedName name="nadzor">#REF!</definedName>
    <definedName name="Nadzor123" localSheetId="10">#REF!</definedName>
    <definedName name="Nadzor123" localSheetId="14">#REF!</definedName>
    <definedName name="Nadzor123" localSheetId="8">#REF!</definedName>
    <definedName name="Nadzor123" localSheetId="6">#REF!</definedName>
    <definedName name="Nadzor123" localSheetId="0">#REF!</definedName>
    <definedName name="Nadzor123" localSheetId="12">#REF!</definedName>
    <definedName name="Nadzor123" localSheetId="13">#REF!</definedName>
    <definedName name="Nadzor123" localSheetId="15">#REF!</definedName>
    <definedName name="Nadzor123" localSheetId="20">#REF!</definedName>
    <definedName name="Nadzor123" localSheetId="21">#REF!</definedName>
    <definedName name="Nadzor123" localSheetId="22">#REF!</definedName>
    <definedName name="Nadzor123" localSheetId="1">#REF!</definedName>
    <definedName name="Nadzor123" localSheetId="23">#REF!</definedName>
    <definedName name="Nadzor123" localSheetId="24">#REF!</definedName>
    <definedName name="Nadzor123" localSheetId="2">#REF!</definedName>
    <definedName name="Nadzor123" localSheetId="3">#REF!</definedName>
    <definedName name="Nadzor123" localSheetId="4">#REF!</definedName>
    <definedName name="Nadzor123" localSheetId="5">#REF!</definedName>
    <definedName name="Nadzor123" localSheetId="7">#REF!</definedName>
    <definedName name="Nadzor123" localSheetId="9">#REF!</definedName>
    <definedName name="Nadzor123" localSheetId="11">#REF!</definedName>
    <definedName name="Nadzor123">#REF!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#REF!</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hidden="1">{#N/A,#N/A,TRUE,"preg4";#N/A,#N/A,TRUE,"bazpr99"}</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hidden="1">{#N/A,#N/A,TRUE,"preg4";#N/A,#N/A,TRUE,"bazpr2000"}</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hidden="1">{#N/A,#N/A,TRUE,"preg4";#N/A,#N/A,TRUE,"bazpr99"}</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hidden="1">{#N/A,#N/A,TRUE,"preg4";#N/A,#N/A,TRUE,"bazpr2000"}</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hidden="1">{#N/A,#N/A,TRUE,"preg4";#N/A,#N/A,TRUE,"bazpr99"}</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hidden="1">{#N/A,#N/A,TRUE,"preg4";#N/A,#N/A,TRUE,"bazpr2000"}</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hidden="1">{#N/A,#N/A,TRUE,"preg4";#N/A,#N/A,TRUE,"bazpr99"}</definedName>
    <definedName name="pazar" localSheetId="10" hidden="1">{#N/A,#N/A,TRUE,"preg4";#N/A,#N/A,TRUE,"bazpr99"}</definedName>
    <definedName name="pazar" localSheetId="14" hidden="1">{#N/A,#N/A,TRUE,"preg4";#N/A,#N/A,TRUE,"bazpr99"}</definedName>
    <definedName name="pazar" localSheetId="8" hidden="1">{#N/A,#N/A,TRUE,"preg4";#N/A,#N/A,TRUE,"bazpr99"}</definedName>
    <definedName name="pazar" localSheetId="6" hidden="1">{#N/A,#N/A,TRUE,"preg4";#N/A,#N/A,TRUE,"bazpr99"}</definedName>
    <definedName name="pazar" localSheetId="0" hidden="1">{#N/A,#N/A,TRUE,"preg4";#N/A,#N/A,TRUE,"bazpr99"}</definedName>
    <definedName name="pazar" localSheetId="12" hidden="1">{#N/A,#N/A,TRUE,"preg4";#N/A,#N/A,TRUE,"bazpr99"}</definedName>
    <definedName name="pazar" localSheetId="13"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1" hidden="1">{#N/A,#N/A,TRUE,"preg4";#N/A,#N/A,TRUE,"bazpr99"}</definedName>
    <definedName name="pazar" localSheetId="23" hidden="1">{#N/A,#N/A,TRUE,"preg4";#N/A,#N/A,TRUE,"bazpr99"}</definedName>
    <definedName name="pazar" localSheetId="24" hidden="1">{#N/A,#N/A,TRUE,"preg4";#N/A,#N/A,TRUE,"bazpr99"}</definedName>
    <definedName name="pazar" localSheetId="2"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7" hidden="1">{#N/A,#N/A,TRUE,"preg4";#N/A,#N/A,TRUE,"bazpr99"}</definedName>
    <definedName name="pazar" localSheetId="9" hidden="1">{#N/A,#N/A,TRUE,"preg4";#N/A,#N/A,TRUE,"bazpr99"}</definedName>
    <definedName name="pazar" localSheetId="11" hidden="1">{#N/A,#N/A,TRUE,"preg4";#N/A,#N/A,TRUE,"bazpr99"}</definedName>
    <definedName name="pazar" hidden="1">{#N/A,#N/A,TRUE,"preg4";#N/A,#N/A,TRUE,"bazpr99"}</definedName>
    <definedName name="pazar2000" localSheetId="10" hidden="1">{#N/A,#N/A,TRUE,"preg4";#N/A,#N/A,TRUE,"bazpr99"}</definedName>
    <definedName name="pazar2000" localSheetId="14" hidden="1">{#N/A,#N/A,TRUE,"preg4";#N/A,#N/A,TRUE,"bazpr99"}</definedName>
    <definedName name="pazar2000" localSheetId="8" hidden="1">{#N/A,#N/A,TRUE,"preg4";#N/A,#N/A,TRUE,"bazpr99"}</definedName>
    <definedName name="pazar2000" localSheetId="6" hidden="1">{#N/A,#N/A,TRUE,"preg4";#N/A,#N/A,TRUE,"bazpr99"}</definedName>
    <definedName name="pazar2000" localSheetId="0" hidden="1">{#N/A,#N/A,TRUE,"preg4";#N/A,#N/A,TRUE,"bazpr99"}</definedName>
    <definedName name="pazar2000" localSheetId="12" hidden="1">{#N/A,#N/A,TRUE,"preg4";#N/A,#N/A,TRUE,"bazpr99"}</definedName>
    <definedName name="pazar2000" localSheetId="13"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1" hidden="1">{#N/A,#N/A,TRUE,"preg4";#N/A,#N/A,TRUE,"bazpr99"}</definedName>
    <definedName name="pazar2000" localSheetId="23" hidden="1">{#N/A,#N/A,TRUE,"preg4";#N/A,#N/A,TRUE,"bazpr99"}</definedName>
    <definedName name="pazar2000" localSheetId="24" hidden="1">{#N/A,#N/A,TRUE,"preg4";#N/A,#N/A,TRUE,"bazpr99"}</definedName>
    <definedName name="pazar2000" localSheetId="2"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7" hidden="1">{#N/A,#N/A,TRUE,"preg4";#N/A,#N/A,TRUE,"bazpr99"}</definedName>
    <definedName name="pazar2000" localSheetId="9" hidden="1">{#N/A,#N/A,TRUE,"preg4";#N/A,#N/A,TRUE,"bazpr99"}</definedName>
    <definedName name="pazar2000" localSheetId="11" hidden="1">{#N/A,#N/A,TRUE,"preg4";#N/A,#N/A,TRUE,"bazpr99"}</definedName>
    <definedName name="pazar2000" hidden="1">{#N/A,#N/A,TRUE,"preg4";#N/A,#N/A,TRUE,"bazpr99"}</definedName>
    <definedName name="PHV_godishen" localSheetId="16">#REF!</definedName>
    <definedName name="PHV_godishen" localSheetId="17">#REF!</definedName>
    <definedName name="PHV_godishen" localSheetId="18">#REF!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#REF!</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hidden="1">{#N/A,#N/A,TRUE,"preg4";#N/A,#N/A,TRUE,"bazpr99"}</definedName>
    <definedName name="pl" localSheetId="10" hidden="1">{#N/A,#N/A,TRUE,"preg4";#N/A,#N/A,TRUE,"bazpr99"}</definedName>
    <definedName name="pl" localSheetId="14" hidden="1">{#N/A,#N/A,TRUE,"preg4";#N/A,#N/A,TRUE,"bazpr99"}</definedName>
    <definedName name="pl" localSheetId="8" hidden="1">{#N/A,#N/A,TRUE,"preg4";#N/A,#N/A,TRUE,"bazpr99"}</definedName>
    <definedName name="pl" localSheetId="6" hidden="1">{#N/A,#N/A,TRUE,"preg4";#N/A,#N/A,TRUE,"bazpr99"}</definedName>
    <definedName name="pl" localSheetId="0" hidden="1">{#N/A,#N/A,TRUE,"preg4";#N/A,#N/A,TRUE,"bazpr99"}</definedName>
    <definedName name="pl" localSheetId="12" hidden="1">{#N/A,#N/A,TRUE,"preg4";#N/A,#N/A,TRUE,"bazpr99"}</definedName>
    <definedName name="pl" localSheetId="13"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1" hidden="1">{#N/A,#N/A,TRUE,"preg4";#N/A,#N/A,TRUE,"bazpr99"}</definedName>
    <definedName name="pl" localSheetId="23" hidden="1">{#N/A,#N/A,TRUE,"preg4";#N/A,#N/A,TRUE,"bazpr99"}</definedName>
    <definedName name="pl" localSheetId="24" hidden="1">{#N/A,#N/A,TRUE,"preg4";#N/A,#N/A,TRUE,"bazpr99"}</definedName>
    <definedName name="pl" localSheetId="2"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7" hidden="1">{#N/A,#N/A,TRUE,"preg4";#N/A,#N/A,TRUE,"bazpr99"}</definedName>
    <definedName name="pl" localSheetId="9" hidden="1">{#N/A,#N/A,TRUE,"preg4";#N/A,#N/A,TRUE,"bazpr99"}</definedName>
    <definedName name="pl" localSheetId="11" hidden="1">{#N/A,#N/A,TRUE,"preg4";#N/A,#N/A,TRUE,"bazpr99"}</definedName>
    <definedName name="pl" hidden="1">{#N/A,#N/A,TRUE,"preg4";#N/A,#N/A,TRUE,"bazpr99"}</definedName>
    <definedName name="plasmani" localSheetId="10" hidden="1">{#N/A,#N/A,TRUE,"preg4";#N/A,#N/A,TRUE,"bazpr99"}</definedName>
    <definedName name="plasmani" localSheetId="14" hidden="1">{#N/A,#N/A,TRUE,"preg4";#N/A,#N/A,TRUE,"bazpr99"}</definedName>
    <definedName name="plasmani" localSheetId="8" hidden="1">{#N/A,#N/A,TRUE,"preg4";#N/A,#N/A,TRUE,"bazpr99"}</definedName>
    <definedName name="plasmani" localSheetId="6" hidden="1">{#N/A,#N/A,TRUE,"preg4";#N/A,#N/A,TRUE,"bazpr99"}</definedName>
    <definedName name="plasmani" localSheetId="0" hidden="1">{#N/A,#N/A,TRUE,"preg4";#N/A,#N/A,TRUE,"bazpr99"}</definedName>
    <definedName name="plasmani" localSheetId="12" hidden="1">{#N/A,#N/A,TRUE,"preg4";#N/A,#N/A,TRUE,"bazpr99"}</definedName>
    <definedName name="plasmani" localSheetId="13"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1" hidden="1">{#N/A,#N/A,TRUE,"preg4";#N/A,#N/A,TRUE,"bazpr99"}</definedName>
    <definedName name="plasmani" localSheetId="23" hidden="1">{#N/A,#N/A,TRUE,"preg4";#N/A,#N/A,TRUE,"bazpr99"}</definedName>
    <definedName name="plasmani" localSheetId="24" hidden="1">{#N/A,#N/A,TRUE,"preg4";#N/A,#N/A,TRUE,"bazpr99"}</definedName>
    <definedName name="plasmani" localSheetId="2"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7" hidden="1">{#N/A,#N/A,TRUE,"preg4";#N/A,#N/A,TRUE,"bazpr99"}</definedName>
    <definedName name="plasmani" localSheetId="9" hidden="1">{#N/A,#N/A,TRUE,"preg4";#N/A,#N/A,TRUE,"bazpr99"}</definedName>
    <definedName name="plasmani" localSheetId="11" hidden="1">{#N/A,#N/A,TRUE,"preg4";#N/A,#N/A,TRUE,"bazpr99"}</definedName>
    <definedName name="plasmani"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hidden="1">{#N/A,#N/A,TRUE,"preg4";#N/A,#N/A,TRUE,"bazpr99"}</definedName>
    <definedName name="po" localSheetId="10" hidden="1">{#N/A,#N/A,TRUE,"preg4";#N/A,#N/A,TRUE,"bazpr99"}</definedName>
    <definedName name="po" localSheetId="14" hidden="1">{#N/A,#N/A,TRUE,"preg4";#N/A,#N/A,TRUE,"bazpr99"}</definedName>
    <definedName name="po" localSheetId="8" hidden="1">{#N/A,#N/A,TRUE,"preg4";#N/A,#N/A,TRUE,"bazpr99"}</definedName>
    <definedName name="po" localSheetId="6" hidden="1">{#N/A,#N/A,TRUE,"preg4";#N/A,#N/A,TRUE,"bazpr99"}</definedName>
    <definedName name="po" localSheetId="0" hidden="1">{#N/A,#N/A,TRUE,"preg4";#N/A,#N/A,TRUE,"bazpr99"}</definedName>
    <definedName name="po" localSheetId="12" hidden="1">{#N/A,#N/A,TRUE,"preg4";#N/A,#N/A,TRUE,"bazpr99"}</definedName>
    <definedName name="po" localSheetId="13"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1" hidden="1">{#N/A,#N/A,TRUE,"preg4";#N/A,#N/A,TRUE,"bazpr99"}</definedName>
    <definedName name="po" localSheetId="23" hidden="1">{#N/A,#N/A,TRUE,"preg4";#N/A,#N/A,TRUE,"bazpr99"}</definedName>
    <definedName name="po" localSheetId="24" hidden="1">{#N/A,#N/A,TRUE,"preg4";#N/A,#N/A,TRUE,"bazpr99"}</definedName>
    <definedName name="po" localSheetId="2"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7" hidden="1">{#N/A,#N/A,TRUE,"preg4";#N/A,#N/A,TRUE,"bazpr99"}</definedName>
    <definedName name="po" localSheetId="9" hidden="1">{#N/A,#N/A,TRUE,"preg4";#N/A,#N/A,TRUE,"bazpr99"}</definedName>
    <definedName name="po" localSheetId="11" hidden="1">{#N/A,#N/A,TRUE,"preg4";#N/A,#N/A,TRUE,"bazpr99"}</definedName>
    <definedName name="po"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hidden="1">{#N/A,#N/A,TRUE,"preg4";#N/A,#N/A,TRUE,"bazpr99"}</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hidden="1">{#N/A,#N/A,TRUE,"preg4";#N/A,#N/A,TRUE,"bazpr2001"}</definedName>
    <definedName name="pp" localSheetId="10" hidden="1">{#N/A,#N/A,TRUE,"preg4";#N/A,#N/A,TRUE,"bazpr2000"}</definedName>
    <definedName name="pp" localSheetId="14" hidden="1">{#N/A,#N/A,TRUE,"preg4";#N/A,#N/A,TRUE,"bazpr2000"}</definedName>
    <definedName name="pp" localSheetId="8" hidden="1">{#N/A,#N/A,TRUE,"preg4";#N/A,#N/A,TRUE,"bazpr2000"}</definedName>
    <definedName name="pp" localSheetId="6" hidden="1">{#N/A,#N/A,TRUE,"preg4";#N/A,#N/A,TRUE,"bazpr2000"}</definedName>
    <definedName name="pp" localSheetId="0" hidden="1">{#N/A,#N/A,TRUE,"preg4";#N/A,#N/A,TRUE,"bazpr2000"}</definedName>
    <definedName name="pp" localSheetId="12" hidden="1">{#N/A,#N/A,TRUE,"preg4";#N/A,#N/A,TRUE,"bazpr2000"}</definedName>
    <definedName name="pp" localSheetId="13"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1" hidden="1">{#N/A,#N/A,TRUE,"preg4";#N/A,#N/A,TRUE,"bazpr2000"}</definedName>
    <definedName name="pp" localSheetId="23" hidden="1">{#N/A,#N/A,TRUE,"preg4";#N/A,#N/A,TRUE,"bazpr2000"}</definedName>
    <definedName name="pp" localSheetId="24" hidden="1">{#N/A,#N/A,TRUE,"preg4";#N/A,#N/A,TRUE,"bazpr2000"}</definedName>
    <definedName name="pp" localSheetId="2"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7" hidden="1">{#N/A,#N/A,TRUE,"preg4";#N/A,#N/A,TRUE,"bazpr2000"}</definedName>
    <definedName name="pp" localSheetId="9" hidden="1">{#N/A,#N/A,TRUE,"preg4";#N/A,#N/A,TRUE,"bazpr2000"}</definedName>
    <definedName name="pp" localSheetId="11" hidden="1">{#N/A,#N/A,TRUE,"preg4";#N/A,#N/A,TRUE,"bazpr2000"}</definedName>
    <definedName name="pp" hidden="1">{#N/A,#N/A,TRUE,"preg4";#N/A,#N/A,TRUE,"bazpr2000"}</definedName>
    <definedName name="_xlnm.Print_Area" localSheetId="20">'Анекс 17'!$B$1:$F$51</definedName>
    <definedName name="_xlnm.Print_Area" localSheetId="21">'Анекс 18'!$B$1:$F$36</definedName>
    <definedName name="_xlnm.Print_Area" localSheetId="22">#REF!</definedName>
    <definedName name="_xlnm.Print_Area" localSheetId="23">#REF!</definedName>
    <definedName name="_xlnm.Print_Area" localSheetId="24">#REF!</definedName>
    <definedName name="_xlnm.Print_Area" localSheetId="26">'Анекс 23'!$B$1:$H$148</definedName>
    <definedName name="_xlnm.Print_Area">#REF!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#REF!</definedName>
    <definedName name="_xlnm.Print_Titles" localSheetId="16">'Анекс 13'!$1:$7</definedName>
    <definedName name="_xlnm.Print_Titles" localSheetId="17">'Анекс 14'!$1:$7</definedName>
    <definedName name="_xlnm.Print_Titles" localSheetId="18">'Анекс 15'!$1:$6</definedName>
    <definedName name="_xlnm.Print_Titles" localSheetId="19">'Анекс 16'!$1:$5</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#REF!</definedName>
    <definedName name="promet" localSheetId="10">#REF!</definedName>
    <definedName name="promet" localSheetId="14">#REF!</definedName>
    <definedName name="promet" localSheetId="8">#REF!</definedName>
    <definedName name="promet" localSheetId="6">#REF!</definedName>
    <definedName name="promet" localSheetId="0">#REF!</definedName>
    <definedName name="promet" localSheetId="12">#REF!</definedName>
    <definedName name="promet" localSheetId="13">#REF!</definedName>
    <definedName name="promet" localSheetId="15">#REF!</definedName>
    <definedName name="promet" localSheetId="20">#REF!</definedName>
    <definedName name="promet" localSheetId="21">#REF!</definedName>
    <definedName name="promet" localSheetId="22">#REF!</definedName>
    <definedName name="promet" localSheetId="1">#REF!</definedName>
    <definedName name="promet" localSheetId="23">#REF!</definedName>
    <definedName name="promet" localSheetId="24">#REF!</definedName>
    <definedName name="promet" localSheetId="2">#REF!</definedName>
    <definedName name="promet" localSheetId="3">#REF!</definedName>
    <definedName name="promet" localSheetId="4">#REF!</definedName>
    <definedName name="promet" localSheetId="5">#REF!</definedName>
    <definedName name="promet" localSheetId="7">#REF!</definedName>
    <definedName name="promet" localSheetId="9">#REF!</definedName>
    <definedName name="promet" localSheetId="11">#REF!</definedName>
    <definedName name="promet">#REF!</definedName>
    <definedName name="promgraf" localSheetId="16">[5]GRAFPROM!#REF!</definedName>
    <definedName name="promgraf" localSheetId="17">[5]GRAFPROM!#REF!</definedName>
    <definedName name="promgraf" localSheetId="18">[5]GRAFPROM!#REF!</definedName>
    <definedName name="promgraf" localSheetId="19">[5]GRAFPROM!#REF!</definedName>
    <definedName name="promgraf" localSheetId="20">[5]GRAFPROM!#REF!</definedName>
    <definedName name="promgraf" localSheetId="21">[5]GRAFPROM!#REF!</definedName>
    <definedName name="promgraf" localSheetId="22">[5]GRAFPROM!#REF!</definedName>
    <definedName name="promgraf" localSheetId="23">[5]GRAFPROM!#REF!</definedName>
    <definedName name="promgraf" localSheetId="24">[5]GRAFPROM!#REF!</definedName>
    <definedName name="promgraf">[5]GRAFPROM!#REF!</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hidden="1">{#N/A,#N/A,TRUE,"preg4";#N/A,#N/A,TRUE,"bazpr99"}</definedName>
    <definedName name="Q_MMF2" localSheetId="10">#REF!</definedName>
    <definedName name="Q_MMF2" localSheetId="14">#REF!</definedName>
    <definedName name="Q_MMF2" localSheetId="8">#REF!</definedName>
    <definedName name="Q_MMF2" localSheetId="6">#REF!</definedName>
    <definedName name="Q_MMF2" localSheetId="0">#REF!</definedName>
    <definedName name="Q_MMF2" localSheetId="12">#REF!</definedName>
    <definedName name="Q_MMF2" localSheetId="13">#REF!</definedName>
    <definedName name="Q_MMF2" localSheetId="15">#REF!</definedName>
    <definedName name="Q_MMF2" localSheetId="20">#REF!</definedName>
    <definedName name="Q_MMF2" localSheetId="21">#REF!</definedName>
    <definedName name="Q_MMF2" localSheetId="22">#REF!</definedName>
    <definedName name="Q_MMF2" localSheetId="1">#REF!</definedName>
    <definedName name="Q_MMF2" localSheetId="23">#REF!</definedName>
    <definedName name="Q_MMF2" localSheetId="24">#REF!</definedName>
    <definedName name="Q_MMF2" localSheetId="2">#REF!</definedName>
    <definedName name="Q_MMF2" localSheetId="3">#REF!</definedName>
    <definedName name="Q_MMF2" localSheetId="4">#REF!</definedName>
    <definedName name="Q_MMF2" localSheetId="5">#REF!</definedName>
    <definedName name="Q_MMF2" localSheetId="7">#REF!</definedName>
    <definedName name="Q_MMF2" localSheetId="9">#REF!</definedName>
    <definedName name="Q_MMF2" localSheetId="11">#REF!</definedName>
    <definedName name="Q_MMF2">#REF!</definedName>
    <definedName name="Q_MMF2_UVOZ" localSheetId="10">#REF!</definedName>
    <definedName name="Q_MMF2_UVOZ" localSheetId="14">#REF!</definedName>
    <definedName name="Q_MMF2_UVOZ" localSheetId="8">#REF!</definedName>
    <definedName name="Q_MMF2_UVOZ" localSheetId="6">#REF!</definedName>
    <definedName name="Q_MMF2_UVOZ" localSheetId="0">#REF!</definedName>
    <definedName name="Q_MMF2_UVOZ" localSheetId="12">#REF!</definedName>
    <definedName name="Q_MMF2_UVOZ" localSheetId="13">#REF!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1">#REF!</definedName>
    <definedName name="Q_MMF2_UVOZ" localSheetId="23">#REF!</definedName>
    <definedName name="Q_MMF2_UVOZ" localSheetId="24">#REF!</definedName>
    <definedName name="Q_MMF2_UVOZ" localSheetId="2">#REF!</definedName>
    <definedName name="Q_MMF2_UVOZ" localSheetId="3">#REF!</definedName>
    <definedName name="Q_MMF2_UVOZ" localSheetId="4">#REF!</definedName>
    <definedName name="Q_MMF2_UVOZ" localSheetId="5">#REF!</definedName>
    <definedName name="Q_MMF2_UVOZ" localSheetId="7">#REF!</definedName>
    <definedName name="Q_MMF2_UVOZ" localSheetId="9">#REF!</definedName>
    <definedName name="Q_MMF2_UVOZ" localSheetId="11">#REF!</definedName>
    <definedName name="Q_MMF2_UVOZ">#REF!</definedName>
    <definedName name="qMMF1_IZVOZ" localSheetId="10">#REF!</definedName>
    <definedName name="qMMF1_IZVOZ" localSheetId="14">#REF!</definedName>
    <definedName name="qMMF1_IZVOZ" localSheetId="8">#REF!</definedName>
    <definedName name="qMMF1_IZVOZ" localSheetId="6">#REF!</definedName>
    <definedName name="qMMF1_IZVOZ" localSheetId="0">#REF!</definedName>
    <definedName name="qMMF1_IZVOZ" localSheetId="12">#REF!</definedName>
    <definedName name="qMMF1_IZVOZ" localSheetId="13">#REF!</definedName>
    <definedName name="qMMF1_IZVOZ" localSheetId="15">#REF!</definedName>
    <definedName name="qMMF1_IZVOZ" localSheetId="20">#REF!</definedName>
    <definedName name="qMMF1_IZVOZ" localSheetId="21">#REF!</definedName>
    <definedName name="qMMF1_IZVOZ" localSheetId="22">#REF!</definedName>
    <definedName name="qMMF1_IZVOZ" localSheetId="1">#REF!</definedName>
    <definedName name="qMMF1_IZVOZ" localSheetId="23">#REF!</definedName>
    <definedName name="qMMF1_IZVOZ" localSheetId="24">#REF!</definedName>
    <definedName name="qMMF1_IZVOZ" localSheetId="2">#REF!</definedName>
    <definedName name="qMMF1_IZVOZ" localSheetId="3">#REF!</definedName>
    <definedName name="qMMF1_IZVOZ" localSheetId="4">#REF!</definedName>
    <definedName name="qMMF1_IZVOZ" localSheetId="5">#REF!</definedName>
    <definedName name="qMMF1_IZVOZ" localSheetId="7">#REF!</definedName>
    <definedName name="qMMF1_IZVOZ" localSheetId="9">#REF!</definedName>
    <definedName name="qMMF1_IZVOZ" localSheetId="11">#REF!</definedName>
    <definedName name="qMMF1_IZVOZ">#REF!</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hidden="1">{#N/A,#N/A,TRUE,"preg4";#N/A,#N/A,TRUE,"bazpr2000"}</definedName>
    <definedName name="qryBRTRANSPROMET_period" localSheetId="10">#REF!</definedName>
    <definedName name="qryBRTRANSPROMET_period" localSheetId="14">#REF!</definedName>
    <definedName name="qryBRTRANSPROMET_period" localSheetId="8">#REF!</definedName>
    <definedName name="qryBRTRANSPROMET_period" localSheetId="6">#REF!</definedName>
    <definedName name="qryBRTRANSPROMET_period" localSheetId="0">#REF!</definedName>
    <definedName name="qryBRTRANSPROMET_period" localSheetId="12">#REF!</definedName>
    <definedName name="qryBRTRANSPROMET_period" localSheetId="13">#REF!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1">#REF!</definedName>
    <definedName name="qryBRTRANSPROMET_period" localSheetId="23">#REF!</definedName>
    <definedName name="qryBRTRANSPROMET_period" localSheetId="24">#REF!</definedName>
    <definedName name="qryBRTRANSPROMET_period" localSheetId="2">#REF!</definedName>
    <definedName name="qryBRTRANSPROMET_period" localSheetId="3">#REF!</definedName>
    <definedName name="qryBRTRANSPROMET_period" localSheetId="4">#REF!</definedName>
    <definedName name="qryBRTRANSPROMET_period" localSheetId="5">#REF!</definedName>
    <definedName name="qryBRTRANSPROMET_period" localSheetId="7">#REF!</definedName>
    <definedName name="qryBRTRANSPROMET_period" localSheetId="9">#REF!</definedName>
    <definedName name="qryBRTRANSPROMET_period" localSheetId="11">#REF!</definedName>
    <definedName name="qryBRTRANSPROMET_period">#REF!</definedName>
    <definedName name="qwew" localSheetId="10" hidden="1">{#N/A,#N/A,TRUE,"preg4";#N/A,#N/A,TRUE,"bazpr2000"}</definedName>
    <definedName name="qwew" localSheetId="14" hidden="1">{#N/A,#N/A,TRUE,"preg4";#N/A,#N/A,TRUE,"bazpr2000"}</definedName>
    <definedName name="qwew" localSheetId="8" hidden="1">{#N/A,#N/A,TRUE,"preg4";#N/A,#N/A,TRUE,"bazpr2000"}</definedName>
    <definedName name="qwew" localSheetId="6" hidden="1">{#N/A,#N/A,TRUE,"preg4";#N/A,#N/A,TRUE,"bazpr2000"}</definedName>
    <definedName name="qwew" localSheetId="0" hidden="1">{#N/A,#N/A,TRUE,"preg4";#N/A,#N/A,TRUE,"bazpr2000"}</definedName>
    <definedName name="qwew" localSheetId="12" hidden="1">{#N/A,#N/A,TRUE,"preg4";#N/A,#N/A,TRUE,"bazpr2000"}</definedName>
    <definedName name="qwew" localSheetId="13"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1" hidden="1">{#N/A,#N/A,TRUE,"preg4";#N/A,#N/A,TRUE,"bazpr2000"}</definedName>
    <definedName name="qwew" localSheetId="23" hidden="1">{#N/A,#N/A,TRUE,"preg4";#N/A,#N/A,TRUE,"bazpr2000"}</definedName>
    <definedName name="qwew" localSheetId="24" hidden="1">{#N/A,#N/A,TRUE,"preg4";#N/A,#N/A,TRUE,"bazpr2000"}</definedName>
    <definedName name="qwew" localSheetId="2"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7" hidden="1">{#N/A,#N/A,TRUE,"preg4";#N/A,#N/A,TRUE,"bazpr2000"}</definedName>
    <definedName name="qwew" localSheetId="9" hidden="1">{#N/A,#N/A,TRUE,"preg4";#N/A,#N/A,TRUE,"bazpr2000"}</definedName>
    <definedName name="qwew" localSheetId="11" hidden="1">{#N/A,#N/A,TRUE,"preg4";#N/A,#N/A,TRUE,"bazpr2000"}</definedName>
    <definedName name="qwew" hidden="1">{#N/A,#N/A,TRUE,"preg4";#N/A,#N/A,TRUE,"bazpr2000"}</definedName>
    <definedName name="QYU_KO" localSheetId="10">#REF!</definedName>
    <definedName name="QYU_KO" localSheetId="14">#REF!</definedName>
    <definedName name="QYU_KO" localSheetId="8">#REF!</definedName>
    <definedName name="QYU_KO" localSheetId="6">#REF!</definedName>
    <definedName name="QYU_KO" localSheetId="0">#REF!</definedName>
    <definedName name="QYU_KO" localSheetId="12">#REF!</definedName>
    <definedName name="QYU_KO" localSheetId="13">#REF!</definedName>
    <definedName name="QYU_KO" localSheetId="15">#REF!</definedName>
    <definedName name="QYU_KO" localSheetId="16">#REF!</definedName>
    <definedName name="QYU_KO" localSheetId="17">#REF!</definedName>
    <definedName name="QYU_KO" localSheetId="18">#REF!</definedName>
    <definedName name="QYU_KO" localSheetId="19">#REF!</definedName>
    <definedName name="QYU_KO" localSheetId="20">#REF!</definedName>
    <definedName name="QYU_KO" localSheetId="21">#REF!</definedName>
    <definedName name="QYU_KO" localSheetId="22">#REF!</definedName>
    <definedName name="QYU_KO" localSheetId="1">#REF!</definedName>
    <definedName name="QYU_KO" localSheetId="23">#REF!</definedName>
    <definedName name="QYU_KO" localSheetId="24">#REF!</definedName>
    <definedName name="QYU_KO" localSheetId="2">#REF!</definedName>
    <definedName name="QYU_KO" localSheetId="3">#REF!</definedName>
    <definedName name="QYU_KO" localSheetId="4">#REF!</definedName>
    <definedName name="QYU_KO" localSheetId="5">#REF!</definedName>
    <definedName name="QYU_KO" localSheetId="7">#REF!</definedName>
    <definedName name="QYU_KO" localSheetId="9">#REF!</definedName>
    <definedName name="QYU_KO" localSheetId="11">#REF!</definedName>
    <definedName name="QYU_KO">#REF!</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hidden="1">{#N/A,#N/A,TRUE,"preg4";#N/A,#N/A,TRUE,"bazpr99"}</definedName>
    <definedName name="rfrf" localSheetId="10" hidden="1">{#N/A,#N/A,TRUE,"preg4";#N/A,#N/A,TRUE,"bazpr2001"}</definedName>
    <definedName name="rfrf" localSheetId="14" hidden="1">{#N/A,#N/A,TRUE,"preg4";#N/A,#N/A,TRUE,"bazpr2001"}</definedName>
    <definedName name="rfrf" localSheetId="8" hidden="1">{#N/A,#N/A,TRUE,"preg4";#N/A,#N/A,TRUE,"bazpr2001"}</definedName>
    <definedName name="rfrf" localSheetId="6" hidden="1">{#N/A,#N/A,TRUE,"preg4";#N/A,#N/A,TRUE,"bazpr2001"}</definedName>
    <definedName name="rfrf" localSheetId="0" hidden="1">{#N/A,#N/A,TRUE,"preg4";#N/A,#N/A,TRUE,"bazpr2001"}</definedName>
    <definedName name="rfrf" localSheetId="12" hidden="1">{#N/A,#N/A,TRUE,"preg4";#N/A,#N/A,TRUE,"bazpr2001"}</definedName>
    <definedName name="rfrf" localSheetId="13"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1" hidden="1">{#N/A,#N/A,TRUE,"preg4";#N/A,#N/A,TRUE,"bazpr2001"}</definedName>
    <definedName name="rfrf" localSheetId="23" hidden="1">{#N/A,#N/A,TRUE,"preg4";#N/A,#N/A,TRUE,"bazpr2001"}</definedName>
    <definedName name="rfrf" localSheetId="24" hidden="1">{#N/A,#N/A,TRUE,"preg4";#N/A,#N/A,TRUE,"bazpr2001"}</definedName>
    <definedName name="rfrf" localSheetId="2"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7" hidden="1">{#N/A,#N/A,TRUE,"preg4";#N/A,#N/A,TRUE,"bazpr2001"}</definedName>
    <definedName name="rfrf" localSheetId="9" hidden="1">{#N/A,#N/A,TRUE,"preg4";#N/A,#N/A,TRUE,"bazpr2001"}</definedName>
    <definedName name="rfrf" localSheetId="11" hidden="1">{#N/A,#N/A,TRUE,"preg4";#N/A,#N/A,TRUE,"bazpr2001"}</definedName>
    <definedName name="rfrf" hidden="1">{#N/A,#N/A,TRUE,"preg4";#N/A,#N/A,TRUE,"bazpr2001"}</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hidden="1">{#N/A,#N/A,TRUE,"preg4";#N/A,#N/A,TRUE,"bazpr99"}</definedName>
    <definedName name="s" localSheetId="10" hidden="1">{#N/A,#N/A,TRUE,"preg4";#N/A,#N/A,TRUE,"bazpr99"}</definedName>
    <definedName name="s" localSheetId="14" hidden="1">{#N/A,#N/A,TRUE,"preg4";#N/A,#N/A,TRUE,"bazpr99"}</definedName>
    <definedName name="s" localSheetId="8" hidden="1">{#N/A,#N/A,TRUE,"preg4";#N/A,#N/A,TRUE,"bazpr99"}</definedName>
    <definedName name="s" localSheetId="6" hidden="1">{#N/A,#N/A,TRUE,"preg4";#N/A,#N/A,TRUE,"bazpr99"}</definedName>
    <definedName name="s" localSheetId="0" hidden="1">{#N/A,#N/A,TRUE,"preg4";#N/A,#N/A,TRUE,"bazpr99"}</definedName>
    <definedName name="s" localSheetId="12" hidden="1">{#N/A,#N/A,TRUE,"preg4";#N/A,#N/A,TRUE,"bazpr99"}</definedName>
    <definedName name="s" localSheetId="13"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1" hidden="1">{#N/A,#N/A,TRUE,"preg4";#N/A,#N/A,TRUE,"bazpr99"}</definedName>
    <definedName name="s" localSheetId="23" hidden="1">{#N/A,#N/A,TRUE,"preg4";#N/A,#N/A,TRUE,"bazpr99"}</definedName>
    <definedName name="s" localSheetId="24" hidden="1">{#N/A,#N/A,TRUE,"preg4";#N/A,#N/A,TRUE,"bazpr99"}</definedName>
    <definedName name="s" localSheetId="2"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7" hidden="1">{#N/A,#N/A,TRUE,"preg4";#N/A,#N/A,TRUE,"bazpr99"}</definedName>
    <definedName name="s" localSheetId="9" hidden="1">{#N/A,#N/A,TRUE,"preg4";#N/A,#N/A,TRUE,"bazpr99"}</definedName>
    <definedName name="s" localSheetId="11" hidden="1">{#N/A,#N/A,TRUE,"preg4";#N/A,#N/A,TRUE,"bazpr99"}</definedName>
    <definedName name="s" hidden="1">{#N/A,#N/A,TRUE,"preg4";#N/A,#N/A,TRUE,"bazpr99"}</definedName>
    <definedName name="sasa" localSheetId="10" hidden="1">{#N/A,#N/A,TRUE,"preg4";#N/A,#N/A,TRUE,"bazpr99"}</definedName>
    <definedName name="sasa" localSheetId="14" hidden="1">{#N/A,#N/A,TRUE,"preg4";#N/A,#N/A,TRUE,"bazpr99"}</definedName>
    <definedName name="sasa" localSheetId="8" hidden="1">{#N/A,#N/A,TRUE,"preg4";#N/A,#N/A,TRUE,"bazpr99"}</definedName>
    <definedName name="sasa" localSheetId="6" hidden="1">{#N/A,#N/A,TRUE,"preg4";#N/A,#N/A,TRUE,"bazpr99"}</definedName>
    <definedName name="sasa" localSheetId="0" hidden="1">{#N/A,#N/A,TRUE,"preg4";#N/A,#N/A,TRUE,"bazpr99"}</definedName>
    <definedName name="sasa" localSheetId="12" hidden="1">{#N/A,#N/A,TRUE,"preg4";#N/A,#N/A,TRUE,"bazpr99"}</definedName>
    <definedName name="sasa" localSheetId="13"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1" hidden="1">{#N/A,#N/A,TRUE,"preg4";#N/A,#N/A,TRUE,"bazpr99"}</definedName>
    <definedName name="sasa" localSheetId="23" hidden="1">{#N/A,#N/A,TRUE,"preg4";#N/A,#N/A,TRUE,"bazpr99"}</definedName>
    <definedName name="sasa" localSheetId="24" hidden="1">{#N/A,#N/A,TRUE,"preg4";#N/A,#N/A,TRUE,"bazpr99"}</definedName>
    <definedName name="sasa" localSheetId="2"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7" hidden="1">{#N/A,#N/A,TRUE,"preg4";#N/A,#N/A,TRUE,"bazpr99"}</definedName>
    <definedName name="sasa" localSheetId="9" hidden="1">{#N/A,#N/A,TRUE,"preg4";#N/A,#N/A,TRUE,"bazpr99"}</definedName>
    <definedName name="sasa" localSheetId="11" hidden="1">{#N/A,#N/A,TRUE,"preg4";#N/A,#N/A,TRUE,"bazpr99"}</definedName>
    <definedName name="sasa"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hidden="1">{#N/A,#N/A,TRUE,"preg4";#N/A,#N/A,TRUE,"bazpr99"}</definedName>
    <definedName name="sdc" localSheetId="16">[6]BAZA!#REF!</definedName>
    <definedName name="sdc" localSheetId="17">[6]BAZA!#REF!</definedName>
    <definedName name="sdc" localSheetId="18">[7]BAZA!#REF!</definedName>
    <definedName name="sdc" localSheetId="19">[6]BAZA!#REF!</definedName>
    <definedName name="sdc" localSheetId="20">[7]BAZA!#REF!</definedName>
    <definedName name="sdc" localSheetId="21">[7]BAZA!#REF!</definedName>
    <definedName name="sdc" localSheetId="22">[7]BAZA!#REF!</definedName>
    <definedName name="sdc" localSheetId="23">[8]BAZA!#REF!</definedName>
    <definedName name="sdc" localSheetId="24">[8]BAZA!#REF!</definedName>
    <definedName name="sdc">[7]BAZA!#REF!</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hidden="1">{#N/A,#N/A,TRUE,"preg4";#N/A,#N/A,TRUE,"bazpr99"}</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hidden="1">{#N/A,#N/A,TRUE,"preg4";#N/A,#N/A,TRUE,"bazpr2000"}</definedName>
    <definedName name="se" localSheetId="10" hidden="1">{#N/A,#N/A,TRUE,"preg4";#N/A,#N/A,TRUE,"bazpr99"}</definedName>
    <definedName name="se" localSheetId="14" hidden="1">{#N/A,#N/A,TRUE,"preg4";#N/A,#N/A,TRUE,"bazpr99"}</definedName>
    <definedName name="se" localSheetId="8" hidden="1">{#N/A,#N/A,TRUE,"preg4";#N/A,#N/A,TRUE,"bazpr99"}</definedName>
    <definedName name="se" localSheetId="6" hidden="1">{#N/A,#N/A,TRUE,"preg4";#N/A,#N/A,TRUE,"bazpr99"}</definedName>
    <definedName name="se" localSheetId="0" hidden="1">{#N/A,#N/A,TRUE,"preg4";#N/A,#N/A,TRUE,"bazpr99"}</definedName>
    <definedName name="se" localSheetId="12" hidden="1">{#N/A,#N/A,TRUE,"preg4";#N/A,#N/A,TRUE,"bazpr99"}</definedName>
    <definedName name="se" localSheetId="13"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1" hidden="1">{#N/A,#N/A,TRUE,"preg4";#N/A,#N/A,TRUE,"bazpr99"}</definedName>
    <definedName name="se" localSheetId="23" hidden="1">{#N/A,#N/A,TRUE,"preg4";#N/A,#N/A,TRUE,"bazpr99"}</definedName>
    <definedName name="se" localSheetId="24" hidden="1">{#N/A,#N/A,TRUE,"preg4";#N/A,#N/A,TRUE,"bazpr99"}</definedName>
    <definedName name="se" localSheetId="2"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7" hidden="1">{#N/A,#N/A,TRUE,"preg4";#N/A,#N/A,TRUE,"bazpr99"}</definedName>
    <definedName name="se" localSheetId="9" hidden="1">{#N/A,#N/A,TRUE,"preg4";#N/A,#N/A,TRUE,"bazpr99"}</definedName>
    <definedName name="se" localSheetId="11" hidden="1">{#N/A,#N/A,TRUE,"preg4";#N/A,#N/A,TRUE,"bazpr99"}</definedName>
    <definedName name="se" hidden="1">{#N/A,#N/A,TRUE,"preg4";#N/A,#N/A,TRUE,"bazpr99"}</definedName>
    <definedName name="Sel_Econ_Ind" localSheetId="16">#REF!</definedName>
    <definedName name="Sel_Econ_Ind" localSheetId="17">#REF!</definedName>
    <definedName name="Sel_Econ_Ind" localSheetId="18">#REF!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#REF!</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hidden="1">{#N/A,#N/A,TRUE,"preg4";#N/A,#N/A,TRUE,"bazpr2001"}</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#REF!</definedName>
    <definedName name="ss" localSheetId="10" hidden="1">{#N/A,#N/A,TRUE,"preg4";#N/A,#N/A,TRUE,"bazpr2001"}</definedName>
    <definedName name="ss" localSheetId="14" hidden="1">{#N/A,#N/A,TRUE,"preg4";#N/A,#N/A,TRUE,"bazpr2001"}</definedName>
    <definedName name="ss" localSheetId="8" hidden="1">{#N/A,#N/A,TRUE,"preg4";#N/A,#N/A,TRUE,"bazpr2001"}</definedName>
    <definedName name="ss" localSheetId="6" hidden="1">{#N/A,#N/A,TRUE,"preg4";#N/A,#N/A,TRUE,"bazpr2001"}</definedName>
    <definedName name="ss" localSheetId="0" hidden="1">{#N/A,#N/A,TRUE,"preg4";#N/A,#N/A,TRUE,"bazpr2001"}</definedName>
    <definedName name="ss" localSheetId="12" hidden="1">{#N/A,#N/A,TRUE,"preg4";#N/A,#N/A,TRUE,"bazpr2001"}</definedName>
    <definedName name="ss" localSheetId="13"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1" hidden="1">{#N/A,#N/A,TRUE,"preg4";#N/A,#N/A,TRUE,"bazpr2001"}</definedName>
    <definedName name="ss" localSheetId="23" hidden="1">{#N/A,#N/A,TRUE,"preg4";#N/A,#N/A,TRUE,"bazpr2001"}</definedName>
    <definedName name="ss" localSheetId="24" hidden="1">{#N/A,#N/A,TRUE,"preg4";#N/A,#N/A,TRUE,"bazpr2001"}</definedName>
    <definedName name="ss" localSheetId="2"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7" hidden="1">{#N/A,#N/A,TRUE,"preg4";#N/A,#N/A,TRUE,"bazpr2001"}</definedName>
    <definedName name="ss" localSheetId="9" hidden="1">{#N/A,#N/A,TRUE,"preg4";#N/A,#N/A,TRUE,"bazpr2001"}</definedName>
    <definedName name="ss" localSheetId="11" hidden="1">{#N/A,#N/A,TRUE,"preg4";#N/A,#N/A,TRUE,"bazpr2001"}</definedName>
    <definedName name="ss" hidden="1">{#N/A,#N/A,TRUE,"preg4";#N/A,#N/A,TRUE,"bazpr2001"}</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#REF!</definedName>
    <definedName name="t" localSheetId="20">#REF!</definedName>
    <definedName name="t" localSheetId="21">#REF!</definedName>
    <definedName name="t" localSheetId="22">#REF!</definedName>
    <definedName name="t" localSheetId="23">#REF!</definedName>
    <definedName name="t" localSheetId="24">#REF!</definedName>
    <definedName name="t">#REF!</definedName>
    <definedName name="tabela" localSheetId="10" hidden="1">{#N/A,#N/A,TRUE,"preg4";#N/A,#N/A,TRUE,"bazpr99"}</definedName>
    <definedName name="tabela" localSheetId="14" hidden="1">{#N/A,#N/A,TRUE,"preg4";#N/A,#N/A,TRUE,"bazpr99"}</definedName>
    <definedName name="tabela" localSheetId="8" hidden="1">{#N/A,#N/A,TRUE,"preg4";#N/A,#N/A,TRUE,"bazpr99"}</definedName>
    <definedName name="tabela" localSheetId="6" hidden="1">{#N/A,#N/A,TRUE,"preg4";#N/A,#N/A,TRUE,"bazpr99"}</definedName>
    <definedName name="tabela" localSheetId="0" hidden="1">{#N/A,#N/A,TRUE,"preg4";#N/A,#N/A,TRUE,"bazpr99"}</definedName>
    <definedName name="tabela" localSheetId="12" hidden="1">{#N/A,#N/A,TRUE,"preg4";#N/A,#N/A,TRUE,"bazpr99"}</definedName>
    <definedName name="tabela" localSheetId="13"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1" hidden="1">{#N/A,#N/A,TRUE,"preg4";#N/A,#N/A,TRUE,"bazpr99"}</definedName>
    <definedName name="tabela" localSheetId="23" hidden="1">{#N/A,#N/A,TRUE,"preg4";#N/A,#N/A,TRUE,"bazpr99"}</definedName>
    <definedName name="tabela" localSheetId="24" hidden="1">{#N/A,#N/A,TRUE,"preg4";#N/A,#N/A,TRUE,"bazpr99"}</definedName>
    <definedName name="tabela" localSheetId="2"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7" hidden="1">{#N/A,#N/A,TRUE,"preg4";#N/A,#N/A,TRUE,"bazpr99"}</definedName>
    <definedName name="tabela" localSheetId="9" hidden="1">{#N/A,#N/A,TRUE,"preg4";#N/A,#N/A,TRUE,"bazpr99"}</definedName>
    <definedName name="tabela" localSheetId="11" hidden="1">{#N/A,#N/A,TRUE,"preg4";#N/A,#N/A,TRUE,"bazpr99"}</definedName>
    <definedName name="tabela" hidden="1">{#N/A,#N/A,TRUE,"preg4";#N/A,#N/A,TRUE,"bazpr99"}</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hidden="1">{#N/A,#N/A,TRUE,"preg4";#N/A,#N/A,TRUE,"bazpr2001"}</definedName>
    <definedName name="transveri11" localSheetId="10">#REF!</definedName>
    <definedName name="transveri11" localSheetId="14">#REF!</definedName>
    <definedName name="transveri11" localSheetId="8">#REF!</definedName>
    <definedName name="transveri11" localSheetId="6">#REF!</definedName>
    <definedName name="transveri11" localSheetId="0">#REF!</definedName>
    <definedName name="transveri11" localSheetId="12">#REF!</definedName>
    <definedName name="transveri11" localSheetId="13">#REF!</definedName>
    <definedName name="transveri11" localSheetId="15">#REF!</definedName>
    <definedName name="transveri11" localSheetId="20">#REF!</definedName>
    <definedName name="transveri11" localSheetId="21">#REF!</definedName>
    <definedName name="transveri11" localSheetId="22">#REF!</definedName>
    <definedName name="transveri11" localSheetId="1">#REF!</definedName>
    <definedName name="transveri11" localSheetId="23">#REF!</definedName>
    <definedName name="transveri11" localSheetId="24">#REF!</definedName>
    <definedName name="transveri11" localSheetId="2">#REF!</definedName>
    <definedName name="transveri11" localSheetId="3">#REF!</definedName>
    <definedName name="transveri11" localSheetId="4">#REF!</definedName>
    <definedName name="transveri11" localSheetId="5">#REF!</definedName>
    <definedName name="transveri11" localSheetId="7">#REF!</definedName>
    <definedName name="transveri11" localSheetId="9">#REF!</definedName>
    <definedName name="transveri11" localSheetId="11">#REF!</definedName>
    <definedName name="transveri11">#REF!</definedName>
    <definedName name="TRANSVERI111" localSheetId="10">[9]BAZA!#REF!</definedName>
    <definedName name="TRANSVERI111" localSheetId="14">[9]BAZA!#REF!</definedName>
    <definedName name="TRANSVERI111" localSheetId="8">[9]BAZA!#REF!</definedName>
    <definedName name="TRANSVERI111" localSheetId="6">[9]BAZA!#REF!</definedName>
    <definedName name="TRANSVERI111" localSheetId="0">[9]BAZA!#REF!</definedName>
    <definedName name="TRANSVERI111" localSheetId="12">[9]BAZA!#REF!</definedName>
    <definedName name="TRANSVERI111" localSheetId="13">[9]BAZA!#REF!</definedName>
    <definedName name="TRANSVERI111" localSheetId="15">[9]BAZA!#REF!</definedName>
    <definedName name="TRANSVERI111" localSheetId="20">[10]BAZA!#REF!</definedName>
    <definedName name="TRANSVERI111" localSheetId="21">[10]BAZA!#REF!</definedName>
    <definedName name="TRANSVERI111" localSheetId="22">[10]BAZA!#REF!</definedName>
    <definedName name="TRANSVERI111" localSheetId="1">[9]BAZA!#REF!</definedName>
    <definedName name="TRANSVERI111" localSheetId="23">[10]BAZA!#REF!</definedName>
    <definedName name="TRANSVERI111" localSheetId="24">[10]BAZA!#REF!</definedName>
    <definedName name="TRANSVERI111" localSheetId="2">[9]BAZA!#REF!</definedName>
    <definedName name="TRANSVERI111" localSheetId="3">[9]BAZA!#REF!</definedName>
    <definedName name="TRANSVERI111" localSheetId="4">[9]BAZA!#REF!</definedName>
    <definedName name="TRANSVERI111" localSheetId="5">[9]BAZA!#REF!</definedName>
    <definedName name="TRANSVERI111" localSheetId="7">[9]BAZA!#REF!</definedName>
    <definedName name="TRANSVERI111" localSheetId="9">[9]BAZA!#REF!</definedName>
    <definedName name="TRANSVERI111" localSheetId="11">[9]BAZA!#REF!</definedName>
    <definedName name="TRANSVERI111">[9]BAZA!#REF!</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hidden="1">{#N/A,#N/A,TRUE,"preg4";#N/A,#N/A,TRUE,"bazpr2001"}</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#REF!</definedName>
    <definedName name="UVOZ" localSheetId="10">#REF!</definedName>
    <definedName name="UVOZ" localSheetId="14">#REF!</definedName>
    <definedName name="UVOZ" localSheetId="8">#REF!</definedName>
    <definedName name="UVOZ" localSheetId="6">#REF!</definedName>
    <definedName name="UVOZ" localSheetId="0">#REF!</definedName>
    <definedName name="UVOZ" localSheetId="12">#REF!</definedName>
    <definedName name="UVOZ" localSheetId="13">#REF!</definedName>
    <definedName name="UVOZ" localSheetId="15">#REF!</definedName>
    <definedName name="UVOZ" localSheetId="20">#REF!</definedName>
    <definedName name="UVOZ" localSheetId="21">#REF!</definedName>
    <definedName name="UVOZ" localSheetId="22">#REF!</definedName>
    <definedName name="UVOZ" localSheetId="1">#REF!</definedName>
    <definedName name="UVOZ" localSheetId="23">#REF!</definedName>
    <definedName name="UVOZ" localSheetId="24">#REF!</definedName>
    <definedName name="UVOZ" localSheetId="2">#REF!</definedName>
    <definedName name="UVOZ" localSheetId="3">#REF!</definedName>
    <definedName name="UVOZ" localSheetId="4">#REF!</definedName>
    <definedName name="UVOZ" localSheetId="5">#REF!</definedName>
    <definedName name="UVOZ" localSheetId="7">#REF!</definedName>
    <definedName name="UVOZ" localSheetId="9">#REF!</definedName>
    <definedName name="UVOZ" localSheetId="11">#REF!</definedName>
    <definedName name="UVOZ">#REF!</definedName>
    <definedName name="UVOZ_DORABOTKI_99_TRBR" localSheetId="10">#REF!</definedName>
    <definedName name="UVOZ_DORABOTKI_99_TRBR" localSheetId="14">#REF!</definedName>
    <definedName name="UVOZ_DORABOTKI_99_TRBR" localSheetId="8">#REF!</definedName>
    <definedName name="UVOZ_DORABOTKI_99_TRBR" localSheetId="6">#REF!</definedName>
    <definedName name="UVOZ_DORABOTKI_99_TRBR" localSheetId="0">#REF!</definedName>
    <definedName name="UVOZ_DORABOTKI_99_TRBR" localSheetId="12">#REF!</definedName>
    <definedName name="UVOZ_DORABOTKI_99_TRBR" localSheetId="13">#REF!</definedName>
    <definedName name="UVOZ_DORABOTKI_99_TRBR" localSheetId="15">#REF!</definedName>
    <definedName name="UVOZ_DORABOTKI_99_TRBR" localSheetId="16">#REF!</definedName>
    <definedName name="UVOZ_DORABOTKI_99_TRBR" localSheetId="17">#REF!</definedName>
    <definedName name="UVOZ_DORABOTKI_99_TRBR" localSheetId="18">#REF!</definedName>
    <definedName name="UVOZ_DORABOTKI_99_TRBR" localSheetId="19">#REF!</definedName>
    <definedName name="UVOZ_DORABOTKI_99_TRBR" localSheetId="20">#REF!</definedName>
    <definedName name="UVOZ_DORABOTKI_99_TRBR" localSheetId="21">#REF!</definedName>
    <definedName name="UVOZ_DORABOTKI_99_TRBR" localSheetId="22">#REF!</definedName>
    <definedName name="UVOZ_DORABOTKI_99_TRBR" localSheetId="1">#REF!</definedName>
    <definedName name="UVOZ_DORABOTKI_99_TRBR" localSheetId="23">#REF!</definedName>
    <definedName name="UVOZ_DORABOTKI_99_TRBR" localSheetId="24">#REF!</definedName>
    <definedName name="UVOZ_DORABOTKI_99_TRBR" localSheetId="2">#REF!</definedName>
    <definedName name="UVOZ_DORABOTKI_99_TRBR" localSheetId="3">#REF!</definedName>
    <definedName name="UVOZ_DORABOTKI_99_TRBR" localSheetId="4">#REF!</definedName>
    <definedName name="UVOZ_DORABOTKI_99_TRBR" localSheetId="5">#REF!</definedName>
    <definedName name="UVOZ_DORABOTKI_99_TRBR" localSheetId="7">#REF!</definedName>
    <definedName name="UVOZ_DORABOTKI_99_TRBR" localSheetId="9">#REF!</definedName>
    <definedName name="UVOZ_DORABOTKI_99_TRBR" localSheetId="11">#REF!</definedName>
    <definedName name="UVOZ_DORABOTKI_99_TRBR">#REF!</definedName>
    <definedName name="UVOZ2000_10" localSheetId="10">#REF!</definedName>
    <definedName name="UVOZ2000_10" localSheetId="14">#REF!</definedName>
    <definedName name="UVOZ2000_10" localSheetId="8">#REF!</definedName>
    <definedName name="UVOZ2000_10" localSheetId="6">#REF!</definedName>
    <definedName name="UVOZ2000_10" localSheetId="0">#REF!</definedName>
    <definedName name="UVOZ2000_10" localSheetId="12">#REF!</definedName>
    <definedName name="UVOZ2000_10" localSheetId="13">#REF!</definedName>
    <definedName name="UVOZ2000_10" localSheetId="15">#REF!</definedName>
    <definedName name="UVOZ2000_10" localSheetId="16">#REF!</definedName>
    <definedName name="UVOZ2000_10" localSheetId="17">#REF!</definedName>
    <definedName name="UVOZ2000_10" localSheetId="18">#REF!</definedName>
    <definedName name="UVOZ2000_10" localSheetId="19">#REF!</definedName>
    <definedName name="UVOZ2000_10" localSheetId="20">#REF!</definedName>
    <definedName name="UVOZ2000_10" localSheetId="21">#REF!</definedName>
    <definedName name="UVOZ2000_10" localSheetId="22">#REF!</definedName>
    <definedName name="UVOZ2000_10" localSheetId="1">#REF!</definedName>
    <definedName name="UVOZ2000_10" localSheetId="23">#REF!</definedName>
    <definedName name="UVOZ2000_10" localSheetId="24">#REF!</definedName>
    <definedName name="UVOZ2000_10" localSheetId="2">#REF!</definedName>
    <definedName name="UVOZ2000_10" localSheetId="3">#REF!</definedName>
    <definedName name="UVOZ2000_10" localSheetId="4">#REF!</definedName>
    <definedName name="UVOZ2000_10" localSheetId="5">#REF!</definedName>
    <definedName name="UVOZ2000_10" localSheetId="7">#REF!</definedName>
    <definedName name="UVOZ2000_10" localSheetId="9">#REF!</definedName>
    <definedName name="UVOZ2000_10" localSheetId="11">#REF!</definedName>
    <definedName name="UVOZ2000_10">#REF!</definedName>
    <definedName name="UVOZ2000_10_27" localSheetId="10">#REF!</definedName>
    <definedName name="UVOZ2000_10_27" localSheetId="14">#REF!</definedName>
    <definedName name="UVOZ2000_10_27" localSheetId="8">#REF!</definedName>
    <definedName name="UVOZ2000_10_27" localSheetId="6">#REF!</definedName>
    <definedName name="UVOZ2000_10_27" localSheetId="0">#REF!</definedName>
    <definedName name="UVOZ2000_10_27" localSheetId="12">#REF!</definedName>
    <definedName name="UVOZ2000_10_27" localSheetId="13">#REF!</definedName>
    <definedName name="UVOZ2000_10_27" localSheetId="15">#REF!</definedName>
    <definedName name="UVOZ2000_10_27" localSheetId="16">#REF!</definedName>
    <definedName name="UVOZ2000_10_27" localSheetId="17">#REF!</definedName>
    <definedName name="UVOZ2000_10_27" localSheetId="18">#REF!</definedName>
    <definedName name="UVOZ2000_10_27" localSheetId="19">#REF!</definedName>
    <definedName name="UVOZ2000_10_27" localSheetId="20">#REF!</definedName>
    <definedName name="UVOZ2000_10_27" localSheetId="21">#REF!</definedName>
    <definedName name="UVOZ2000_10_27" localSheetId="22">#REF!</definedName>
    <definedName name="UVOZ2000_10_27" localSheetId="1">#REF!</definedName>
    <definedName name="UVOZ2000_10_27" localSheetId="23">#REF!</definedName>
    <definedName name="UVOZ2000_10_27" localSheetId="24">#REF!</definedName>
    <definedName name="UVOZ2000_10_27" localSheetId="2">#REF!</definedName>
    <definedName name="UVOZ2000_10_27" localSheetId="3">#REF!</definedName>
    <definedName name="UVOZ2000_10_27" localSheetId="4">#REF!</definedName>
    <definedName name="UVOZ2000_10_27" localSheetId="5">#REF!</definedName>
    <definedName name="UVOZ2000_10_27" localSheetId="7">#REF!</definedName>
    <definedName name="UVOZ2000_10_27" localSheetId="9">#REF!</definedName>
    <definedName name="UVOZ2000_10_27" localSheetId="11">#REF!</definedName>
    <definedName name="UVOZ2000_10_27">#REF!</definedName>
    <definedName name="UVOZ2000_11" localSheetId="10">#REF!</definedName>
    <definedName name="UVOZ2000_11" localSheetId="14">#REF!</definedName>
    <definedName name="UVOZ2000_11" localSheetId="8">#REF!</definedName>
    <definedName name="UVOZ2000_11" localSheetId="6">#REF!</definedName>
    <definedName name="UVOZ2000_11" localSheetId="0">#REF!</definedName>
    <definedName name="UVOZ2000_11" localSheetId="12">#REF!</definedName>
    <definedName name="UVOZ2000_11" localSheetId="13">#REF!</definedName>
    <definedName name="UVOZ2000_11" localSheetId="15">#REF!</definedName>
    <definedName name="UVOZ2000_11" localSheetId="20">#REF!</definedName>
    <definedName name="UVOZ2000_11" localSheetId="21">#REF!</definedName>
    <definedName name="UVOZ2000_11" localSheetId="22">#REF!</definedName>
    <definedName name="UVOZ2000_11" localSheetId="1">#REF!</definedName>
    <definedName name="UVOZ2000_11" localSheetId="23">#REF!</definedName>
    <definedName name="UVOZ2000_11" localSheetId="24">#REF!</definedName>
    <definedName name="UVOZ2000_11" localSheetId="2">#REF!</definedName>
    <definedName name="UVOZ2000_11" localSheetId="3">#REF!</definedName>
    <definedName name="UVOZ2000_11" localSheetId="4">#REF!</definedName>
    <definedName name="UVOZ2000_11" localSheetId="5">#REF!</definedName>
    <definedName name="UVOZ2000_11" localSheetId="7">#REF!</definedName>
    <definedName name="UVOZ2000_11" localSheetId="9">#REF!</definedName>
    <definedName name="UVOZ2000_11" localSheetId="11">#REF!</definedName>
    <definedName name="UVOZ2000_11">#REF!</definedName>
    <definedName name="uvoz2000_12" localSheetId="10">#REF!</definedName>
    <definedName name="uvoz2000_12" localSheetId="14">#REF!</definedName>
    <definedName name="uvoz2000_12" localSheetId="8">#REF!</definedName>
    <definedName name="uvoz2000_12" localSheetId="6">#REF!</definedName>
    <definedName name="uvoz2000_12" localSheetId="0">#REF!</definedName>
    <definedName name="uvoz2000_12" localSheetId="12">#REF!</definedName>
    <definedName name="uvoz2000_12" localSheetId="13">#REF!</definedName>
    <definedName name="uvoz2000_12" localSheetId="15">#REF!</definedName>
    <definedName name="uvoz2000_12" localSheetId="20">#REF!</definedName>
    <definedName name="uvoz2000_12" localSheetId="21">#REF!</definedName>
    <definedName name="uvoz2000_12" localSheetId="22">#REF!</definedName>
    <definedName name="uvoz2000_12" localSheetId="1">#REF!</definedName>
    <definedName name="uvoz2000_12" localSheetId="23">#REF!</definedName>
    <definedName name="uvoz2000_12" localSheetId="24">#REF!</definedName>
    <definedName name="uvoz2000_12" localSheetId="2">#REF!</definedName>
    <definedName name="uvoz2000_12" localSheetId="3">#REF!</definedName>
    <definedName name="uvoz2000_12" localSheetId="4">#REF!</definedName>
    <definedName name="uvoz2000_12" localSheetId="5">#REF!</definedName>
    <definedName name="uvoz2000_12" localSheetId="7">#REF!</definedName>
    <definedName name="uvoz2000_12" localSheetId="9">#REF!</definedName>
    <definedName name="uvoz2000_12" localSheetId="11">#REF!</definedName>
    <definedName name="uvoz2000_12">#REF!</definedName>
    <definedName name="UVOZ2000_27" localSheetId="10">#REF!</definedName>
    <definedName name="UVOZ2000_27" localSheetId="14">#REF!</definedName>
    <definedName name="UVOZ2000_27" localSheetId="8">#REF!</definedName>
    <definedName name="UVOZ2000_27" localSheetId="6">#REF!</definedName>
    <definedName name="UVOZ2000_27" localSheetId="0">#REF!</definedName>
    <definedName name="UVOZ2000_27" localSheetId="12">#REF!</definedName>
    <definedName name="UVOZ2000_27" localSheetId="13">#REF!</definedName>
    <definedName name="UVOZ2000_27" localSheetId="15">#REF!</definedName>
    <definedName name="UVOZ2000_27" localSheetId="16">#REF!</definedName>
    <definedName name="UVOZ2000_27" localSheetId="17">#REF!</definedName>
    <definedName name="UVOZ2000_27" localSheetId="18">#REF!</definedName>
    <definedName name="UVOZ2000_27" localSheetId="19">#REF!</definedName>
    <definedName name="UVOZ2000_27" localSheetId="20">#REF!</definedName>
    <definedName name="UVOZ2000_27" localSheetId="21">#REF!</definedName>
    <definedName name="UVOZ2000_27" localSheetId="22">#REF!</definedName>
    <definedName name="UVOZ2000_27" localSheetId="1">#REF!</definedName>
    <definedName name="UVOZ2000_27" localSheetId="23">#REF!</definedName>
    <definedName name="UVOZ2000_27" localSheetId="24">#REF!</definedName>
    <definedName name="UVOZ2000_27" localSheetId="2">#REF!</definedName>
    <definedName name="UVOZ2000_27" localSheetId="3">#REF!</definedName>
    <definedName name="UVOZ2000_27" localSheetId="4">#REF!</definedName>
    <definedName name="UVOZ2000_27" localSheetId="5">#REF!</definedName>
    <definedName name="UVOZ2000_27" localSheetId="7">#REF!</definedName>
    <definedName name="UVOZ2000_27" localSheetId="9">#REF!</definedName>
    <definedName name="UVOZ2000_27" localSheetId="11">#REF!</definedName>
    <definedName name="UVOZ2000_27">#REF!</definedName>
    <definedName name="UVOZ2001_27" localSheetId="10">#REF!</definedName>
    <definedName name="UVOZ2001_27" localSheetId="14">#REF!</definedName>
    <definedName name="UVOZ2001_27" localSheetId="8">#REF!</definedName>
    <definedName name="UVOZ2001_27" localSheetId="6">#REF!</definedName>
    <definedName name="UVOZ2001_27" localSheetId="0">#REF!</definedName>
    <definedName name="UVOZ2001_27" localSheetId="12">#REF!</definedName>
    <definedName name="UVOZ2001_27" localSheetId="13">#REF!</definedName>
    <definedName name="UVOZ2001_27" localSheetId="15">#REF!</definedName>
    <definedName name="UVOZ2001_27" localSheetId="16">#REF!</definedName>
    <definedName name="UVOZ2001_27" localSheetId="17">#REF!</definedName>
    <definedName name="UVOZ2001_27" localSheetId="18">#REF!</definedName>
    <definedName name="UVOZ2001_27" localSheetId="19">#REF!</definedName>
    <definedName name="UVOZ2001_27" localSheetId="20">#REF!</definedName>
    <definedName name="UVOZ2001_27" localSheetId="21">#REF!</definedName>
    <definedName name="UVOZ2001_27" localSheetId="22">#REF!</definedName>
    <definedName name="UVOZ2001_27" localSheetId="1">#REF!</definedName>
    <definedName name="UVOZ2001_27" localSheetId="23">#REF!</definedName>
    <definedName name="UVOZ2001_27" localSheetId="24">#REF!</definedName>
    <definedName name="UVOZ2001_27" localSheetId="2">#REF!</definedName>
    <definedName name="UVOZ2001_27" localSheetId="3">#REF!</definedName>
    <definedName name="UVOZ2001_27" localSheetId="4">#REF!</definedName>
    <definedName name="UVOZ2001_27" localSheetId="5">#REF!</definedName>
    <definedName name="UVOZ2001_27" localSheetId="7">#REF!</definedName>
    <definedName name="UVOZ2001_27" localSheetId="9">#REF!</definedName>
    <definedName name="UVOZ2001_27" localSheetId="11">#REF!</definedName>
    <definedName name="UVOZ2001_27">#REF!</definedName>
    <definedName name="UVOZ2002_27" localSheetId="10">#REF!</definedName>
    <definedName name="UVOZ2002_27" localSheetId="14">#REF!</definedName>
    <definedName name="UVOZ2002_27" localSheetId="8">#REF!</definedName>
    <definedName name="UVOZ2002_27" localSheetId="6">#REF!</definedName>
    <definedName name="UVOZ2002_27" localSheetId="0">#REF!</definedName>
    <definedName name="UVOZ2002_27" localSheetId="12">#REF!</definedName>
    <definedName name="UVOZ2002_27" localSheetId="13">#REF!</definedName>
    <definedName name="UVOZ2002_27" localSheetId="15">#REF!</definedName>
    <definedName name="UVOZ2002_27" localSheetId="16">#REF!</definedName>
    <definedName name="UVOZ2002_27" localSheetId="17">#REF!</definedName>
    <definedName name="UVOZ2002_27" localSheetId="18">#REF!</definedName>
    <definedName name="UVOZ2002_27" localSheetId="19">#REF!</definedName>
    <definedName name="UVOZ2002_27" localSheetId="20">#REF!</definedName>
    <definedName name="UVOZ2002_27" localSheetId="21">#REF!</definedName>
    <definedName name="UVOZ2002_27" localSheetId="22">#REF!</definedName>
    <definedName name="UVOZ2002_27" localSheetId="1">#REF!</definedName>
    <definedName name="UVOZ2002_27" localSheetId="23">#REF!</definedName>
    <definedName name="UVOZ2002_27" localSheetId="24">#REF!</definedName>
    <definedName name="UVOZ2002_27" localSheetId="2">#REF!</definedName>
    <definedName name="UVOZ2002_27" localSheetId="3">#REF!</definedName>
    <definedName name="UVOZ2002_27" localSheetId="4">#REF!</definedName>
    <definedName name="UVOZ2002_27" localSheetId="5">#REF!</definedName>
    <definedName name="UVOZ2002_27" localSheetId="7">#REF!</definedName>
    <definedName name="UVOZ2002_27" localSheetId="9">#REF!</definedName>
    <definedName name="UVOZ2002_27" localSheetId="11">#REF!</definedName>
    <definedName name="UVOZ2002_27">#REF!</definedName>
    <definedName name="UVOZ2003_27" localSheetId="10">#REF!</definedName>
    <definedName name="UVOZ2003_27" localSheetId="14">#REF!</definedName>
    <definedName name="UVOZ2003_27" localSheetId="8">#REF!</definedName>
    <definedName name="UVOZ2003_27" localSheetId="6">#REF!</definedName>
    <definedName name="UVOZ2003_27" localSheetId="0">#REF!</definedName>
    <definedName name="UVOZ2003_27" localSheetId="12">#REF!</definedName>
    <definedName name="UVOZ2003_27" localSheetId="13">#REF!</definedName>
    <definedName name="UVOZ2003_27" localSheetId="15">#REF!</definedName>
    <definedName name="UVOZ2003_27" localSheetId="16">#REF!</definedName>
    <definedName name="UVOZ2003_27" localSheetId="17">#REF!</definedName>
    <definedName name="UVOZ2003_27" localSheetId="18">#REF!</definedName>
    <definedName name="UVOZ2003_27" localSheetId="19">#REF!</definedName>
    <definedName name="UVOZ2003_27" localSheetId="20">#REF!</definedName>
    <definedName name="UVOZ2003_27" localSheetId="21">#REF!</definedName>
    <definedName name="UVOZ2003_27" localSheetId="22">#REF!</definedName>
    <definedName name="UVOZ2003_27" localSheetId="1">#REF!</definedName>
    <definedName name="UVOZ2003_27" localSheetId="23">#REF!</definedName>
    <definedName name="UVOZ2003_27" localSheetId="24">#REF!</definedName>
    <definedName name="UVOZ2003_27" localSheetId="2">#REF!</definedName>
    <definedName name="UVOZ2003_27" localSheetId="3">#REF!</definedName>
    <definedName name="UVOZ2003_27" localSheetId="4">#REF!</definedName>
    <definedName name="UVOZ2003_27" localSheetId="5">#REF!</definedName>
    <definedName name="UVOZ2003_27" localSheetId="7">#REF!</definedName>
    <definedName name="UVOZ2003_27" localSheetId="9">#REF!</definedName>
    <definedName name="UVOZ2003_27" localSheetId="11">#REF!</definedName>
    <definedName name="UVOZ2003_27">#REF!</definedName>
    <definedName name="UVOZ98_10_27" localSheetId="10">[11]BAZA!#REF!</definedName>
    <definedName name="UVOZ98_10_27" localSheetId="14">[11]BAZA!#REF!</definedName>
    <definedName name="UVOZ98_10_27" localSheetId="8">[11]BAZA!#REF!</definedName>
    <definedName name="UVOZ98_10_27" localSheetId="6">[11]BAZA!#REF!</definedName>
    <definedName name="UVOZ98_10_27" localSheetId="0">[11]BAZA!#REF!</definedName>
    <definedName name="UVOZ98_10_27" localSheetId="12">[11]BAZA!#REF!</definedName>
    <definedName name="UVOZ98_10_27" localSheetId="13">[11]BAZA!#REF!</definedName>
    <definedName name="UVOZ98_10_27" localSheetId="15">[11]BAZA!#REF!</definedName>
    <definedName name="UVOZ98_10_27" localSheetId="16">[6]BAZA!#REF!</definedName>
    <definedName name="UVOZ98_10_27" localSheetId="17">[6]BAZA!#REF!</definedName>
    <definedName name="UVOZ98_10_27" localSheetId="18">[7]BAZA!#REF!</definedName>
    <definedName name="UVOZ98_10_27" localSheetId="19">[6]BAZA!#REF!</definedName>
    <definedName name="UVOZ98_10_27" localSheetId="20">[11]BAZA!#REF!</definedName>
    <definedName name="UVOZ98_10_27" localSheetId="21">[11]BAZA!#REF!</definedName>
    <definedName name="UVOZ98_10_27" localSheetId="22">[11]BAZA!#REF!</definedName>
    <definedName name="UVOZ98_10_27" localSheetId="1">[11]BAZA!#REF!</definedName>
    <definedName name="UVOZ98_10_27" localSheetId="23">[8]BAZA!#REF!</definedName>
    <definedName name="UVOZ98_10_27" localSheetId="24">[8]BAZA!#REF!</definedName>
    <definedName name="UVOZ98_10_27" localSheetId="2">[11]BAZA!#REF!</definedName>
    <definedName name="UVOZ98_10_27" localSheetId="3">[11]BAZA!#REF!</definedName>
    <definedName name="UVOZ98_10_27" localSheetId="4">[11]BAZA!#REF!</definedName>
    <definedName name="UVOZ98_10_27" localSheetId="5">[11]BAZA!#REF!</definedName>
    <definedName name="UVOZ98_10_27" localSheetId="7">[11]BAZA!#REF!</definedName>
    <definedName name="UVOZ98_10_27" localSheetId="9">[11]BAZA!#REF!</definedName>
    <definedName name="UVOZ98_10_27" localSheetId="11">[11]BAZA!#REF!</definedName>
    <definedName name="UVOZ98_10_27">[11]BAZA!#REF!</definedName>
    <definedName name="UVOZ99_10_27" localSheetId="10">#REF!</definedName>
    <definedName name="UVOZ99_10_27" localSheetId="14">#REF!</definedName>
    <definedName name="UVOZ99_10_27" localSheetId="8">#REF!</definedName>
    <definedName name="UVOZ99_10_27" localSheetId="6">#REF!</definedName>
    <definedName name="UVOZ99_10_27" localSheetId="0">#REF!</definedName>
    <definedName name="UVOZ99_10_27" localSheetId="12">#REF!</definedName>
    <definedName name="UVOZ99_10_27" localSheetId="13">#REF!</definedName>
    <definedName name="UVOZ99_10_27" localSheetId="15">#REF!</definedName>
    <definedName name="UVOZ99_10_27" localSheetId="20">#REF!</definedName>
    <definedName name="UVOZ99_10_27" localSheetId="21">#REF!</definedName>
    <definedName name="UVOZ99_10_27" localSheetId="22">#REF!</definedName>
    <definedName name="UVOZ99_10_27" localSheetId="1">#REF!</definedName>
    <definedName name="UVOZ99_10_27" localSheetId="23">#REF!</definedName>
    <definedName name="UVOZ99_10_27" localSheetId="24">#REF!</definedName>
    <definedName name="UVOZ99_10_27" localSheetId="2">#REF!</definedName>
    <definedName name="UVOZ99_10_27" localSheetId="3">#REF!</definedName>
    <definedName name="UVOZ99_10_27" localSheetId="4">#REF!</definedName>
    <definedName name="UVOZ99_10_27" localSheetId="5">#REF!</definedName>
    <definedName name="UVOZ99_10_27" localSheetId="7">#REF!</definedName>
    <definedName name="UVOZ99_10_27" localSheetId="9">#REF!</definedName>
    <definedName name="UVOZ99_10_27" localSheetId="11">#REF!</definedName>
    <definedName name="UVOZ99_10_27">#REF!</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hidden="1">{#N/A,#N/A,TRUE,"preg4";#N/A,#N/A,TRUE,"bazpr2000"}</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hidden="1">{#N/A,#N/A,TRUE,"preg4";#N/A,#N/A,TRUE,"bazpr2001"}</definedName>
    <definedName name="w" localSheetId="20">#REF!</definedName>
    <definedName name="w" localSheetId="21">#REF!</definedName>
    <definedName name="w" localSheetId="22">#REF!</definedName>
    <definedName name="w" localSheetId="23">#REF!</definedName>
    <definedName name="w" localSheetId="24">#REF!</definedName>
    <definedName name="w">#REF!</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hidden="1">{#N/A,#N/A,TRUE,"preg4";#N/A,#N/A,TRUE,"bazpr2000"}</definedName>
    <definedName name="wfr" localSheetId="10" hidden="1">{#N/A,#N/A,TRUE,"preg4";#N/A,#N/A,TRUE,"bazpr99"}</definedName>
    <definedName name="wfr" localSheetId="14" hidden="1">{#N/A,#N/A,TRUE,"preg4";#N/A,#N/A,TRUE,"bazpr99"}</definedName>
    <definedName name="wfr" localSheetId="8" hidden="1">{#N/A,#N/A,TRUE,"preg4";#N/A,#N/A,TRUE,"bazpr99"}</definedName>
    <definedName name="wfr" localSheetId="6" hidden="1">{#N/A,#N/A,TRUE,"preg4";#N/A,#N/A,TRUE,"bazpr99"}</definedName>
    <definedName name="wfr" localSheetId="0" hidden="1">{#N/A,#N/A,TRUE,"preg4";#N/A,#N/A,TRUE,"bazpr99"}</definedName>
    <definedName name="wfr" localSheetId="12" hidden="1">{#N/A,#N/A,TRUE,"preg4";#N/A,#N/A,TRUE,"bazpr99"}</definedName>
    <definedName name="wfr" localSheetId="13"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1" hidden="1">{#N/A,#N/A,TRUE,"preg4";#N/A,#N/A,TRUE,"bazpr99"}</definedName>
    <definedName name="wfr" localSheetId="23" hidden="1">{#N/A,#N/A,TRUE,"preg4";#N/A,#N/A,TRUE,"bazpr99"}</definedName>
    <definedName name="wfr" localSheetId="24" hidden="1">{#N/A,#N/A,TRUE,"preg4";#N/A,#N/A,TRUE,"bazpr99"}</definedName>
    <definedName name="wfr" localSheetId="2"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7" hidden="1">{#N/A,#N/A,TRUE,"preg4";#N/A,#N/A,TRUE,"bazpr99"}</definedName>
    <definedName name="wfr" localSheetId="9" hidden="1">{#N/A,#N/A,TRUE,"preg4";#N/A,#N/A,TRUE,"bazpr99"}</definedName>
    <definedName name="wfr" localSheetId="11" hidden="1">{#N/A,#N/A,TRUE,"preg4";#N/A,#N/A,TRUE,"bazpr99"}</definedName>
    <definedName name="wfr" hidden="1">{#N/A,#N/A,TRUE,"preg4";#N/A,#N/A,TRUE,"bazpr99"}</definedName>
    <definedName name="wrn.PAZAR." localSheetId="10" hidden="1">{#N/A,#N/A,TRUE,"preg4";#N/A,#N/A,TRUE,"bazpr2001"}</definedName>
    <definedName name="wrn.PAZAR." localSheetId="14" hidden="1">{#N/A,#N/A,TRUE,"preg4";#N/A,#N/A,TRUE,"bazpr2001"}</definedName>
    <definedName name="wrn.PAZAR." localSheetId="8" hidden="1">{#N/A,#N/A,TRUE,"preg4";#N/A,#N/A,TRUE,"bazpr2001"}</definedName>
    <definedName name="wrn.PAZAR." localSheetId="6" hidden="1">{#N/A,#N/A,TRUE,"preg4";#N/A,#N/A,TRUE,"bazpr2001"}</definedName>
    <definedName name="wrn.PAZAR." localSheetId="0" hidden="1">{#N/A,#N/A,TRUE,"preg4";#N/A,#N/A,TRUE,"bazpr2001"}</definedName>
    <definedName name="wrn.PAZAR." localSheetId="12" hidden="1">{#N/A,#N/A,TRUE,"preg4";#N/A,#N/A,TRUE,"bazpr2001"}</definedName>
    <definedName name="wrn.PAZAR." localSheetId="13"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1" hidden="1">{#N/A,#N/A,TRUE,"preg4";#N/A,#N/A,TRUE,"bazpr2001"}</definedName>
    <definedName name="wrn.PAZAR." localSheetId="23" hidden="1">{#N/A,#N/A,TRUE,"preg4";#N/A,#N/A,TRUE,"bazpr2001"}</definedName>
    <definedName name="wrn.PAZAR." localSheetId="24" hidden="1">{#N/A,#N/A,TRUE,"preg4";#N/A,#N/A,TRUE,"bazpr2001"}</definedName>
    <definedName name="wrn.PAZAR." localSheetId="2"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7" hidden="1">{#N/A,#N/A,TRUE,"preg4";#N/A,#N/A,TRUE,"bazpr2001"}</definedName>
    <definedName name="wrn.PAZAR." localSheetId="9" hidden="1">{#N/A,#N/A,TRUE,"preg4";#N/A,#N/A,TRUE,"bazpr2001"}</definedName>
    <definedName name="wrn.PAZAR." localSheetId="11" hidden="1">{#N/A,#N/A,TRUE,"preg4";#N/A,#N/A,TRUE,"bazpr2001"}</definedName>
    <definedName name="wrn.PAZAR." hidden="1">{#N/A,#N/A,TRUE,"preg4";#N/A,#N/A,TRUE,"bazpr2001"}</definedName>
    <definedName name="wrn.pazar_1." localSheetId="10" hidden="1">{#N/A,#N/A,TRUE,"preg4";#N/A,#N/A,TRUE,"bazpr2003";#N/A,#N/A,TRUE,"preg4";#N/A,#N/A,TRUE,"bazpr2003";#N/A,#N/A,TRUE,"bazpr2003"}</definedName>
    <definedName name="wrn.pazar_1." localSheetId="14" hidden="1">{#N/A,#N/A,TRUE,"preg4";#N/A,#N/A,TRUE,"bazpr2003";#N/A,#N/A,TRUE,"preg4";#N/A,#N/A,TRUE,"bazpr2003";#N/A,#N/A,TRUE,"bazpr2003"}</definedName>
    <definedName name="wrn.pazar_1." localSheetId="8" hidden="1">{#N/A,#N/A,TRUE,"preg4";#N/A,#N/A,TRUE,"bazpr2003";#N/A,#N/A,TRUE,"preg4";#N/A,#N/A,TRUE,"bazpr2003";#N/A,#N/A,TRUE,"bazpr2003"}</definedName>
    <definedName name="wrn.pazar_1." localSheetId="6" hidden="1">{#N/A,#N/A,TRUE,"preg4";#N/A,#N/A,TRUE,"bazpr2003";#N/A,#N/A,TRUE,"preg4";#N/A,#N/A,TRUE,"bazpr2003";#N/A,#N/A,TRUE,"bazpr2003"}</definedName>
    <definedName name="wrn.pazar_1." localSheetId="0"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1"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localSheetId="11" hidden="1">{#N/A,#N/A,TRUE,"preg4";#N/A,#N/A,TRUE,"bazpr2003";#N/A,#N/A,TRUE,"preg4";#N/A,#N/A,TRUE,"bazpr2003";#N/A,#N/A,TRUE,"bazpr2003"}</definedName>
    <definedName name="wrn.pazar_1." hidden="1">{#N/A,#N/A,TRUE,"preg4";#N/A,#N/A,TRUE,"bazpr2003";#N/A,#N/A,TRUE,"preg4";#N/A,#N/A,TRUE,"bazpr2003";#N/A,#N/A,TRUE,"bazpr2003"}</definedName>
    <definedName name="wrn1.pazar." localSheetId="10" hidden="1">{#N/A,#N/A,TRUE,"preg4";#N/A,#N/A,TRUE,"bazpr99"}</definedName>
    <definedName name="wrn1.pazar." localSheetId="14" hidden="1">{#N/A,#N/A,TRUE,"preg4";#N/A,#N/A,TRUE,"bazpr99"}</definedName>
    <definedName name="wrn1.pazar." localSheetId="8" hidden="1">{#N/A,#N/A,TRUE,"preg4";#N/A,#N/A,TRUE,"bazpr99"}</definedName>
    <definedName name="wrn1.pazar." localSheetId="6" hidden="1">{#N/A,#N/A,TRUE,"preg4";#N/A,#N/A,TRUE,"bazpr99"}</definedName>
    <definedName name="wrn1.pazar." localSheetId="0" hidden="1">{#N/A,#N/A,TRUE,"preg4";#N/A,#N/A,TRUE,"bazpr99"}</definedName>
    <definedName name="wrn1.pazar." localSheetId="12" hidden="1">{#N/A,#N/A,TRUE,"preg4";#N/A,#N/A,TRUE,"bazpr99"}</definedName>
    <definedName name="wrn1.pazar." localSheetId="13"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1" hidden="1">{#N/A,#N/A,TRUE,"preg4";#N/A,#N/A,TRUE,"bazpr99"}</definedName>
    <definedName name="wrn1.pazar." localSheetId="23" hidden="1">{#N/A,#N/A,TRUE,"preg4";#N/A,#N/A,TRUE,"bazpr99"}</definedName>
    <definedName name="wrn1.pazar." localSheetId="24" hidden="1">{#N/A,#N/A,TRUE,"preg4";#N/A,#N/A,TRUE,"bazpr99"}</definedName>
    <definedName name="wrn1.pazar." localSheetId="2"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7" hidden="1">{#N/A,#N/A,TRUE,"preg4";#N/A,#N/A,TRUE,"bazpr99"}</definedName>
    <definedName name="wrn1.pazar." localSheetId="9" hidden="1">{#N/A,#N/A,TRUE,"preg4";#N/A,#N/A,TRUE,"bazpr99"}</definedName>
    <definedName name="wrn1.pazar." localSheetId="11" hidden="1">{#N/A,#N/A,TRUE,"preg4";#N/A,#N/A,TRUE,"bazpr99"}</definedName>
    <definedName name="wrn1.pazar." hidden="1">{#N/A,#N/A,TRUE,"preg4";#N/A,#N/A,TRUE,"bazpr99"}</definedName>
    <definedName name="z" localSheetId="10" hidden="1">{#N/A,#N/A,TRUE,"preg4";#N/A,#N/A,TRUE,"bazpr99"}</definedName>
    <definedName name="z" localSheetId="14" hidden="1">{#N/A,#N/A,TRUE,"preg4";#N/A,#N/A,TRUE,"bazpr99"}</definedName>
    <definedName name="z" localSheetId="8" hidden="1">{#N/A,#N/A,TRUE,"preg4";#N/A,#N/A,TRUE,"bazpr99"}</definedName>
    <definedName name="z" localSheetId="6" hidden="1">{#N/A,#N/A,TRUE,"preg4";#N/A,#N/A,TRUE,"bazpr99"}</definedName>
    <definedName name="z" localSheetId="0" hidden="1">{#N/A,#N/A,TRUE,"preg4";#N/A,#N/A,TRUE,"bazpr99"}</definedName>
    <definedName name="z" localSheetId="12" hidden="1">{#N/A,#N/A,TRUE,"preg4";#N/A,#N/A,TRUE,"bazpr99"}</definedName>
    <definedName name="z" localSheetId="13"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1" hidden="1">{#N/A,#N/A,TRUE,"preg4";#N/A,#N/A,TRUE,"bazpr99"}</definedName>
    <definedName name="z" localSheetId="23" hidden="1">{#N/A,#N/A,TRUE,"preg4";#N/A,#N/A,TRUE,"bazpr99"}</definedName>
    <definedName name="z" localSheetId="24" hidden="1">{#N/A,#N/A,TRUE,"preg4";#N/A,#N/A,TRUE,"bazpr99"}</definedName>
    <definedName name="z" localSheetId="2"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7" hidden="1">{#N/A,#N/A,TRUE,"preg4";#N/A,#N/A,TRUE,"bazpr99"}</definedName>
    <definedName name="z" localSheetId="9" hidden="1">{#N/A,#N/A,TRUE,"preg4";#N/A,#N/A,TRUE,"bazpr99"}</definedName>
    <definedName name="z" localSheetId="11" hidden="1">{#N/A,#N/A,TRUE,"preg4";#N/A,#N/A,TRUE,"bazpr99"}</definedName>
    <definedName name="z" hidden="1">{#N/A,#N/A,TRUE,"preg4";#N/A,#N/A,TRUE,"bazpr99"}</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hidden="1">{#N/A,#N/A,TRUE,"preg4";#N/A,#N/A,TRUE,"bazpr2001"}</definedName>
    <definedName name="Zemjodelstvo" localSheetId="16">#REF!</definedName>
    <definedName name="Zemjodelstvo" localSheetId="17">#REF!</definedName>
    <definedName name="Zemjodelstvo" localSheetId="18">#REF!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#REF!</definedName>
    <definedName name="zz" localSheetId="10" hidden="1">{#N/A,#N/A,TRUE,"preg4";#N/A,#N/A,TRUE,"bazpr2000"}</definedName>
    <definedName name="zz" localSheetId="14" hidden="1">{#N/A,#N/A,TRUE,"preg4";#N/A,#N/A,TRUE,"bazpr2000"}</definedName>
    <definedName name="zz" localSheetId="8" hidden="1">{#N/A,#N/A,TRUE,"preg4";#N/A,#N/A,TRUE,"bazpr2000"}</definedName>
    <definedName name="zz" localSheetId="6" hidden="1">{#N/A,#N/A,TRUE,"preg4";#N/A,#N/A,TRUE,"bazpr2000"}</definedName>
    <definedName name="zz" localSheetId="0" hidden="1">{#N/A,#N/A,TRUE,"preg4";#N/A,#N/A,TRUE,"bazpr2000"}</definedName>
    <definedName name="zz" localSheetId="12" hidden="1">{#N/A,#N/A,TRUE,"preg4";#N/A,#N/A,TRUE,"bazpr2000"}</definedName>
    <definedName name="zz" localSheetId="13"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1" hidden="1">{#N/A,#N/A,TRUE,"preg4";#N/A,#N/A,TRUE,"bazpr2000"}</definedName>
    <definedName name="zz" localSheetId="23" hidden="1">{#N/A,#N/A,TRUE,"preg4";#N/A,#N/A,TRUE,"bazpr2000"}</definedName>
    <definedName name="zz" localSheetId="24" hidden="1">{#N/A,#N/A,TRUE,"preg4";#N/A,#N/A,TRUE,"bazpr2000"}</definedName>
    <definedName name="zz" localSheetId="2"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7" hidden="1">{#N/A,#N/A,TRUE,"preg4";#N/A,#N/A,TRUE,"bazpr2000"}</definedName>
    <definedName name="zz" localSheetId="9" hidden="1">{#N/A,#N/A,TRUE,"preg4";#N/A,#N/A,TRUE,"bazpr2000"}</definedName>
    <definedName name="zz" localSheetId="11" hidden="1">{#N/A,#N/A,TRUE,"preg4";#N/A,#N/A,TRUE,"bazpr2000"}</definedName>
    <definedName name="zz" hidden="1">{#N/A,#N/A,TRUE,"preg4";#N/A,#N/A,TRUE,"bazpr2000"}</definedName>
    <definedName name="zzzz" localSheetId="10" hidden="1">{#N/A,#N/A,TRUE,"preg4";#N/A,#N/A,TRUE,"bazpr99"}</definedName>
    <definedName name="zzzz" localSheetId="14" hidden="1">{#N/A,#N/A,TRUE,"preg4";#N/A,#N/A,TRUE,"bazpr99"}</definedName>
    <definedName name="zzzz" localSheetId="8" hidden="1">{#N/A,#N/A,TRUE,"preg4";#N/A,#N/A,TRUE,"bazpr99"}</definedName>
    <definedName name="zzzz" localSheetId="6" hidden="1">{#N/A,#N/A,TRUE,"preg4";#N/A,#N/A,TRUE,"bazpr99"}</definedName>
    <definedName name="zzzz" localSheetId="0" hidden="1">{#N/A,#N/A,TRUE,"preg4";#N/A,#N/A,TRUE,"bazpr99"}</definedName>
    <definedName name="zzzz" localSheetId="12" hidden="1">{#N/A,#N/A,TRUE,"preg4";#N/A,#N/A,TRUE,"bazpr99"}</definedName>
    <definedName name="zzzz" localSheetId="13"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1" hidden="1">{#N/A,#N/A,TRUE,"preg4";#N/A,#N/A,TRUE,"bazpr99"}</definedName>
    <definedName name="zzzz" localSheetId="23" hidden="1">{#N/A,#N/A,TRUE,"preg4";#N/A,#N/A,TRUE,"bazpr99"}</definedName>
    <definedName name="zzzz" localSheetId="24" hidden="1">{#N/A,#N/A,TRUE,"preg4";#N/A,#N/A,TRUE,"bazpr99"}</definedName>
    <definedName name="zzzz" localSheetId="2"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7" hidden="1">{#N/A,#N/A,TRUE,"preg4";#N/A,#N/A,TRUE,"bazpr99"}</definedName>
    <definedName name="zzzz" localSheetId="9" hidden="1">{#N/A,#N/A,TRUE,"preg4";#N/A,#N/A,TRUE,"bazpr99"}</definedName>
    <definedName name="zzzz" localSheetId="11" hidden="1">{#N/A,#N/A,TRUE,"preg4";#N/A,#N/A,TRUE,"bazpr99"}</definedName>
    <definedName name="zzzz" hidden="1">{#N/A,#N/A,TRUE,"preg4";#N/A,#N/A,TRUE,"bazpr99"}</definedName>
    <definedName name="готовински" localSheetId="10">#REF!</definedName>
    <definedName name="готовински" localSheetId="14">#REF!</definedName>
    <definedName name="готовински" localSheetId="8">#REF!</definedName>
    <definedName name="готовински" localSheetId="6">#REF!</definedName>
    <definedName name="готовински" localSheetId="0">#REF!</definedName>
    <definedName name="готовински" localSheetId="12">#REF!</definedName>
    <definedName name="готовински" localSheetId="13">#REF!</definedName>
    <definedName name="готовински" localSheetId="15">#REF!</definedName>
    <definedName name="готовински" localSheetId="20">#REF!</definedName>
    <definedName name="готовински" localSheetId="21">#REF!</definedName>
    <definedName name="готовински" localSheetId="22">#REF!</definedName>
    <definedName name="готовински" localSheetId="1">#REF!</definedName>
    <definedName name="готовински" localSheetId="23">#REF!</definedName>
    <definedName name="готовински" localSheetId="24">#REF!</definedName>
    <definedName name="готовински" localSheetId="2">#REF!</definedName>
    <definedName name="готовински" localSheetId="3">#REF!</definedName>
    <definedName name="готовински" localSheetId="4">#REF!</definedName>
    <definedName name="готовински" localSheetId="5">#REF!</definedName>
    <definedName name="готовински" localSheetId="7">#REF!</definedName>
    <definedName name="готовински" localSheetId="9">#REF!</definedName>
    <definedName name="готовински" localSheetId="11">#REF!</definedName>
    <definedName name="готовински">#REF!</definedName>
    <definedName name="готовински1" localSheetId="10">#REF!</definedName>
    <definedName name="готовински1" localSheetId="14">#REF!</definedName>
    <definedName name="готовински1" localSheetId="8">#REF!</definedName>
    <definedName name="готовински1" localSheetId="6">#REF!</definedName>
    <definedName name="готовински1" localSheetId="0">#REF!</definedName>
    <definedName name="готовински1" localSheetId="12">#REF!</definedName>
    <definedName name="готовински1" localSheetId="13">#REF!</definedName>
    <definedName name="готовински1" localSheetId="15">#REF!</definedName>
    <definedName name="готовински1" localSheetId="20">#REF!</definedName>
    <definedName name="готовински1" localSheetId="21">#REF!</definedName>
    <definedName name="готовински1" localSheetId="22">#REF!</definedName>
    <definedName name="готовински1" localSheetId="1">#REF!</definedName>
    <definedName name="готовински1" localSheetId="23">#REF!</definedName>
    <definedName name="готовински1" localSheetId="24">#REF!</definedName>
    <definedName name="готовински1" localSheetId="2">#REF!</definedName>
    <definedName name="готовински1" localSheetId="3">#REF!</definedName>
    <definedName name="готовински1" localSheetId="4">#REF!</definedName>
    <definedName name="готовински1" localSheetId="5">#REF!</definedName>
    <definedName name="готовински1" localSheetId="7">#REF!</definedName>
    <definedName name="готовински1" localSheetId="9">#REF!</definedName>
    <definedName name="готовински1" localSheetId="11">#REF!</definedName>
    <definedName name="готовински1">#REF!</definedName>
  </definedNames>
  <calcPr calcId="125725"/>
</workbook>
</file>

<file path=xl/calcChain.xml><?xml version="1.0" encoding="utf-8"?>
<calcChain xmlns="http://schemas.openxmlformats.org/spreadsheetml/2006/main">
  <c r="C13" i="59"/>
  <c r="D13"/>
  <c r="E13"/>
  <c r="F13"/>
  <c r="G13"/>
  <c r="H13"/>
  <c r="K13"/>
  <c r="L13"/>
  <c r="D77" i="69"/>
  <c r="D68"/>
  <c r="D65"/>
  <c r="G46"/>
  <c r="F46"/>
  <c r="E46"/>
  <c r="D46"/>
  <c r="G37"/>
  <c r="F37"/>
  <c r="E37"/>
  <c r="D37"/>
  <c r="G36"/>
  <c r="F36"/>
  <c r="E36"/>
  <c r="D36"/>
  <c r="G35"/>
  <c r="F35"/>
  <c r="E35"/>
  <c r="D35"/>
  <c r="G34"/>
  <c r="F34"/>
  <c r="E34"/>
  <c r="D34"/>
  <c r="G31"/>
  <c r="F31"/>
  <c r="E31"/>
  <c r="D31"/>
  <c r="G30"/>
  <c r="F30"/>
  <c r="E30"/>
  <c r="D30"/>
  <c r="G29"/>
  <c r="F29"/>
  <c r="E29"/>
  <c r="D29"/>
  <c r="G28"/>
  <c r="F28"/>
  <c r="E28"/>
  <c r="D28"/>
  <c r="G25"/>
  <c r="G24"/>
  <c r="F34" i="66" l="1"/>
  <c r="F31"/>
  <c r="J13" i="61" l="1"/>
  <c r="I13"/>
  <c r="D13"/>
  <c r="C13"/>
  <c r="L13" i="60"/>
  <c r="K13"/>
  <c r="H13"/>
  <c r="G13"/>
  <c r="F13"/>
  <c r="E13"/>
  <c r="D13"/>
  <c r="C13"/>
  <c r="D13" i="55"/>
  <c r="C13"/>
  <c r="E12" s="1"/>
  <c r="F12"/>
  <c r="F11"/>
  <c r="E11"/>
  <c r="F10"/>
  <c r="F9"/>
  <c r="E9"/>
  <c r="F8"/>
  <c r="F13" s="1"/>
  <c r="F7"/>
  <c r="E7"/>
  <c r="E8" l="1"/>
  <c r="E13" s="1"/>
  <c r="E10"/>
  <c r="W38" i="37" l="1"/>
  <c r="V38"/>
  <c r="W37"/>
  <c r="V37"/>
  <c r="W36"/>
  <c r="V36"/>
  <c r="W35"/>
  <c r="V35"/>
  <c r="W34"/>
  <c r="V34"/>
  <c r="W33"/>
  <c r="V33"/>
  <c r="W32"/>
  <c r="V32"/>
</calcChain>
</file>

<file path=xl/sharedStrings.xml><?xml version="1.0" encoding="utf-8"?>
<sst xmlns="http://schemas.openxmlformats.org/spreadsheetml/2006/main" count="1677" uniqueCount="1176">
  <si>
    <t>2013</t>
  </si>
  <si>
    <t>Индустрија</t>
  </si>
  <si>
    <t>Земјоделство, шумарство и рибарство</t>
  </si>
  <si>
    <t>Градежништво</t>
  </si>
  <si>
    <t>ВИДОВИ ПОКАЗАТЕЛИ</t>
  </si>
  <si>
    <t>Показатели за задолженоста</t>
  </si>
  <si>
    <t>Показател за вкупната задолженост</t>
  </si>
  <si>
    <t>Показател за левериџ - средства/капитал (пати)</t>
  </si>
  <si>
    <t>Показател долг/капитал (пати)</t>
  </si>
  <si>
    <t>Показател за долгорочната задолженост</t>
  </si>
  <si>
    <t>Показател за покриеност на расходите за финансирање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</si>
  <si>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</si>
  <si>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</si>
  <si>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</si>
  <si>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</si>
  <si>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</si>
  <si>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</si>
  <si>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Денови на наплата на побарувањата</t>
  </si>
  <si>
    <t>Денови на врзување на залихите (апроксимација)</t>
  </si>
  <si>
    <t>Обрт на вкупните средства (пати)</t>
  </si>
  <si>
    <t>Обрт на залихите (пати)</t>
  </si>
  <si>
    <t>Обрт на побарувањата (пати)</t>
  </si>
  <si>
    <t>Обрт на капиталот и резервите (пати)</t>
  </si>
  <si>
    <t>Покриеност на оперативните нетековни средства со долгорочни извори на финансирање</t>
  </si>
  <si>
    <t>Оперативни нетековни средства/Вкупна актива</t>
  </si>
  <si>
    <t>Показатели за профитабилноста</t>
  </si>
  <si>
    <t>Нето профитна маргина</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</si>
  <si>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</si>
  <si>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</si>
  <si>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</si>
  <si>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</si>
  <si>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</si>
  <si>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</si>
  <si>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</si>
  <si>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долг/капитал</t>
  </si>
  <si>
    <t>Показател средства/капитал</t>
  </si>
  <si>
    <t>Актива / капитал</t>
  </si>
  <si>
    <t>Показател за покриеност на расходите за финансирање</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</si>
  <si>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</si>
  <si>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</si>
  <si>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</si>
  <si>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</si>
  <si>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</si>
  <si>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</si>
  <si>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Нето работен капитал</t>
  </si>
  <si>
    <t xml:space="preserve">Тековни средства - краткорочни обврски - ПВР </t>
  </si>
  <si>
    <t>Парична ликвидност</t>
  </si>
  <si>
    <t xml:space="preserve">(Краткорочни финансиски средства + Парични средства и парични еквиваленти) /  (краткорочни обврски + ПВР) </t>
  </si>
  <si>
    <t>ПРОФИТАБИЛНОСТ</t>
  </si>
  <si>
    <t>Оперативна добивка / Вкупна актива</t>
  </si>
  <si>
    <t>ЕБИТ / вкупна актива</t>
  </si>
  <si>
    <t>Нето профитна маржа</t>
  </si>
  <si>
    <t>Оперативна профитна маржа</t>
  </si>
  <si>
    <t>ЕБИТ / приходи од работењето</t>
  </si>
  <si>
    <t>ЕФИКАСНОСТ ВО КОРИСТЕЊЕТО НА СРЕДСТВАТА</t>
  </si>
  <si>
    <t>Обрт на залихите</t>
  </si>
  <si>
    <t>Обрт на капиталот и резервите</t>
  </si>
  <si>
    <t>Денови на врзување на залихите</t>
  </si>
  <si>
    <t>365 / обрт на залихите</t>
  </si>
  <si>
    <t>Денови на врзување на побарувањата</t>
  </si>
  <si>
    <t>Денови на исплата на краткорочните обрврски</t>
  </si>
  <si>
    <t>Оперативни нетековни средства / Вкупна актива</t>
  </si>
  <si>
    <t>(Нематеријални средства + материјални средства + вложувања во недвижности) / вкупна актива</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</si>
  <si>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</si>
  <si>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</si>
  <si>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</si>
  <si>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</si>
  <si>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</si>
  <si>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Показатели за работењето на правните лица, според остварениот финансиски резултат</t>
  </si>
  <si>
    <t>Дејности</t>
  </si>
  <si>
    <t>денарски кредити</t>
  </si>
  <si>
    <t>кредити со валутна компонента</t>
  </si>
  <si>
    <t>Вкупно за корпоративен сектор</t>
  </si>
  <si>
    <t>просечна каматна стапка</t>
  </si>
  <si>
    <t>Распределба на вкупните средства</t>
  </si>
  <si>
    <t>Вкупни средства / БДП</t>
  </si>
  <si>
    <t>Profitability indicators</t>
  </si>
  <si>
    <t>Efficiency indicators</t>
  </si>
  <si>
    <t>Construction</t>
  </si>
  <si>
    <t>Industry</t>
  </si>
  <si>
    <t>Annex</t>
  </si>
  <si>
    <t xml:space="preserve">Corporate sector performance ratios, by activities </t>
  </si>
  <si>
    <t>Distribution of total assets</t>
  </si>
  <si>
    <t>Total assets / GDP</t>
  </si>
  <si>
    <t>Debt indicators</t>
  </si>
  <si>
    <t>Liquidity indicators</t>
  </si>
  <si>
    <t>Real estate activities, professional, scholar and technical activities and administrative and auxiliary services</t>
  </si>
  <si>
    <t>Agriculture, forestry and fishing</t>
  </si>
  <si>
    <t>Indicators</t>
  </si>
  <si>
    <t>Total debt ratio</t>
  </si>
  <si>
    <t>Leverage ratio - assets/equity</t>
  </si>
  <si>
    <t>Debt to equity ratio</t>
  </si>
  <si>
    <t>Long term debt ratio</t>
  </si>
  <si>
    <t>Interest coverage ratio</t>
  </si>
  <si>
    <t>Current ratio</t>
  </si>
  <si>
    <t>Acid-test ratio</t>
  </si>
  <si>
    <t>Cash ratio</t>
  </si>
  <si>
    <t>Net working capital (in millions of denars)</t>
  </si>
  <si>
    <t>Days sales outstanding</t>
  </si>
  <si>
    <t>Days sales of inventory</t>
  </si>
  <si>
    <t>Days payable outstanding</t>
  </si>
  <si>
    <t>Total assets turnover</t>
  </si>
  <si>
    <t>Inventories turnover</t>
  </si>
  <si>
    <t>Receivables turnover</t>
  </si>
  <si>
    <t>Equity turnover</t>
  </si>
  <si>
    <t>Coverage of operating non-current assets with long-term sources of financing</t>
  </si>
  <si>
    <t>Operating non-current assets/Total assets</t>
  </si>
  <si>
    <t>Return on assets</t>
  </si>
  <si>
    <t>Return on equity</t>
  </si>
  <si>
    <t>Net profit margin</t>
  </si>
  <si>
    <t>Return on capital employed</t>
  </si>
  <si>
    <t>Operating profit margin</t>
  </si>
  <si>
    <t>Operating income per employee, in millions of denars (productivity indicator)</t>
  </si>
  <si>
    <t>Net - profit after taxes per employee, in millions of denars (productivity indicator)</t>
  </si>
  <si>
    <t>Corporate sector performance ratios, by size of legal enteties</t>
  </si>
  <si>
    <t>Large enterprises</t>
  </si>
  <si>
    <t>Medium enterprises</t>
  </si>
  <si>
    <t>Small enterprises</t>
  </si>
  <si>
    <t>Micro legal enteties</t>
  </si>
  <si>
    <t>Distributions of total assets</t>
  </si>
  <si>
    <t>Corporate sector performance ratios, by financial result reported by the legal enteties</t>
  </si>
  <si>
    <t>denar loans</t>
  </si>
  <si>
    <t>loans with fx component</t>
  </si>
  <si>
    <t>average interest rate</t>
  </si>
  <si>
    <t>Activities</t>
  </si>
  <si>
    <t>Corporate sector - total</t>
  </si>
  <si>
    <t>number of percentage points over interest rate of NBRM bills</t>
  </si>
  <si>
    <t>number of percentage points over EURIBOR - 1 month</t>
  </si>
  <si>
    <t>as of 31.12.2013</t>
  </si>
  <si>
    <t>Average interest rateof regular loans of corproate sector and risk premium as percentage points over interest rate of NBRM bills or one-month EURIBOR, by activities</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</si>
  <si>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</si>
  <si>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</si>
  <si>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</si>
  <si>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</si>
  <si>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</si>
  <si>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</si>
  <si>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</si>
  <si>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</si>
  <si>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ЕBIT / Financial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</si>
  <si>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</si>
  <si>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</si>
  <si>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</si>
  <si>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</si>
  <si>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</si>
  <si>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Net working capital</t>
  </si>
  <si>
    <t>Current assets - Short-term liabilities - Deffered liabilities and unearned revenues</t>
  </si>
  <si>
    <t>(Short-term financial assets + Cash and cash equivalents) / (Short-term liabilities + Deffered liabilities and unearned revenues)</t>
  </si>
  <si>
    <t>PROFITABILITY</t>
  </si>
  <si>
    <t>Net  profit or loss / Total assets (average of two previous years)</t>
  </si>
  <si>
    <t>Net  profit or loss / Total equity and reserves (average of two previous years)</t>
  </si>
  <si>
    <t>Return on net-assets</t>
  </si>
  <si>
    <t>Net profit or loss / (Current assets  - Short-term liabilities - Deffered liabilities and unearned revenues + Tangible assets + Property investments)</t>
  </si>
  <si>
    <t>Retrun on capital employed</t>
  </si>
  <si>
    <t>ЕBIT / (Equity and reseves + Long-term provisions for covering risks and costs + Long-term liabilities)</t>
  </si>
  <si>
    <t>Operating income / Total assets</t>
  </si>
  <si>
    <t>EBIT / Total assets</t>
  </si>
  <si>
    <t>Net profit or loss / Operating income</t>
  </si>
  <si>
    <t>EBIT / Operating income</t>
  </si>
  <si>
    <t>EFFICIENCY</t>
  </si>
  <si>
    <t>Fixed assets turnover</t>
  </si>
  <si>
    <t>Operating income / (Property investments + Tangible assets)</t>
  </si>
  <si>
    <t>Operating income / Inventories</t>
  </si>
  <si>
    <t>Operating income / Long-term and short-term receivables</t>
  </si>
  <si>
    <t>Equity and reserves turnover</t>
  </si>
  <si>
    <t>Operating income / Equity and reserves</t>
  </si>
  <si>
    <t>365 / Inventories turnover</t>
  </si>
  <si>
    <t>365 / Receivables turnover</t>
  </si>
  <si>
    <t>Short-term liabilities*365 / Operating expenses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</si>
  <si>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</si>
  <si>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</si>
  <si>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</si>
  <si>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 xml:space="preserve">Annex </t>
  </si>
  <si>
    <t>2014</t>
  </si>
  <si>
    <t>Трговија, транспорт, складирање и угостителство</t>
  </si>
  <si>
    <t>Информации и комуникации</t>
  </si>
  <si>
    <t>Вкупен корпоративен сектор</t>
  </si>
  <si>
    <t>Показатели за работењето на корпоративниот сектор и за одделните дејности</t>
  </si>
  <si>
    <t>Information and communication</t>
  </si>
  <si>
    <t>Тrade, trasnport, storage and tourism</t>
  </si>
  <si>
    <t xml:space="preserve">Note: NBRM own calculations, based on data from registry of annual accounts at Central Registry of the Republic of Macedonia for 2014, which includes data for annual accounts for 2014 and appropriate comparable data for 2013. The total number of legal enteties which submited annual accounts in Central Registry of the Republic of Macedonia and are included in corporate sector is 51.692. Some of the efficiency indicators are calculated approximately, because there is no data for cost fo goods saled and for purchases during the year.
</t>
  </si>
  <si>
    <t>Number of enteties as of 31.12.2014</t>
  </si>
  <si>
    <t>Legal enteties with positive financial result - profit in 2014</t>
  </si>
  <si>
    <t>Legal enteties with negative financial result - loss in 2014</t>
  </si>
  <si>
    <t>Дејности во врска со недвижен имот; стручни, научни и технички дејности; административни и помошни услужни дејности</t>
  </si>
  <si>
    <t>Денови на плаќање на краткорочните обврски (апроксимација)</t>
  </si>
  <si>
    <t>Days short-term payable outstanding</t>
  </si>
  <si>
    <t>состојба на 31.12.2014</t>
  </si>
  <si>
    <t>Дејности во врска со недвижен имот, стручни, научни, технички административни и помошни услужни дејности</t>
  </si>
  <si>
    <t>Trade, trasnposrt, storage and tourism</t>
  </si>
  <si>
    <t>as of 31.12.2014</t>
  </si>
  <si>
    <t>Real estate activities, professional, scholar, technical, administrative and auxiliary services</t>
  </si>
  <si>
    <t>number of percentage points over SKIBOR - 1 month</t>
  </si>
  <si>
    <t>број на п.п. над СКИБОР - 1 месец</t>
  </si>
  <si>
    <t>број на п.п. над СКИБОР - 12 месец</t>
  </si>
  <si>
    <t>number of percentage points over SKIBOR - 12 month</t>
  </si>
  <si>
    <t>number of percentage points over EURIBOR - 12 month</t>
  </si>
  <si>
    <t>Анекс бр. 2</t>
  </si>
  <si>
    <t>* Интерна билансна шема на НБРМ</t>
  </si>
  <si>
    <t>ВКУПНА АКТИВА</t>
  </si>
  <si>
    <t xml:space="preserve">Останати обврски врз основа на работи во име и за сметка на други </t>
  </si>
  <si>
    <t>Останати побарувања врз основа на работење во име и за сметка на други</t>
  </si>
  <si>
    <t>Обврски врз основа на работи во име и за сметка на други во странска валута</t>
  </si>
  <si>
    <t>Денарски обврски врз основа на работи во име и за сметка на други</t>
  </si>
  <si>
    <t>Побарувања врз основа на работи во име и за сметка на други во странска валута</t>
  </si>
  <si>
    <t>Денарски побарувања врз основа на работи во име и за сметка на други</t>
  </si>
  <si>
    <t>Оштетување на нетековните средства коишто се чуваат за продажба</t>
  </si>
  <si>
    <t>Набавна вредност на нетековните средства коишто се чуваат за продажба</t>
  </si>
  <si>
    <t>НЕТЕКОВНИ СРЕДСТВА КОИШТО СЕ ЧУВААТ ЗА ПРОДАЖБА</t>
  </si>
  <si>
    <t>Оштетување на недвижностите и опремата</t>
  </si>
  <si>
    <t>Акумулирана амортизација на основните средства</t>
  </si>
  <si>
    <t>Недвижности и опрема во подготовка</t>
  </si>
  <si>
    <t>Други ставки на недвижностите и опремата</t>
  </si>
  <si>
    <t>Опрема</t>
  </si>
  <si>
    <t>Градежни објекти</t>
  </si>
  <si>
    <t>Земјиште</t>
  </si>
  <si>
    <t>ОСНОВНИ СРЕДСТВА (НЕДВИЖНОСТ И ОПРЕМА)</t>
  </si>
  <si>
    <t>Акумулирана амортизација на нематеријалните средства</t>
  </si>
  <si>
    <t>Други ставки на нематеријалните средства</t>
  </si>
  <si>
    <t>Други права</t>
  </si>
  <si>
    <t>Софтвер</t>
  </si>
  <si>
    <t>Патенти, лиценци и концесии</t>
  </si>
  <si>
    <t>НЕМАТЕРИЈАЛНИ СРЕДСТВА</t>
  </si>
  <si>
    <t>Оштетување на преземените средства врз основа на ненаплатени побарувања</t>
  </si>
  <si>
    <t>Преземени средства врз основа на ненаплатени побарувања</t>
  </si>
  <si>
    <t>ПРЕЗЕМЕНИ СРЕДСТВА ВРЗ ОСНОВА НА НЕНАПЛАТЕНИ ПОБАРУВАЊА</t>
  </si>
  <si>
    <t>Одложени приходи, однапред платени трошоци и привремени сметки</t>
  </si>
  <si>
    <t>Побарувања од купувачи и други побарувања</t>
  </si>
  <si>
    <t>Други средства</t>
  </si>
  <si>
    <t xml:space="preserve">Интерни пресметковни односи </t>
  </si>
  <si>
    <t>Сомнителни и спорни побарувања врз основа на провизии и надоместоци</t>
  </si>
  <si>
    <t>Побарувања врз основа на провизии и надоместоци</t>
  </si>
  <si>
    <t>ОСТАНАТА АКТИВА</t>
  </si>
  <si>
    <t>Вложувања во подружници</t>
  </si>
  <si>
    <t>Вложувања во придружени друштва</t>
  </si>
  <si>
    <t>ВЛОЖУВАЊА ВО ПРИДРУЖЕНИ ДРУШТВА, ПОДРУЖНИЦИ И ЗАЕДНИЧКИ ВЛОЖУВАЊА</t>
  </si>
  <si>
    <t>Побарувања врз основа на камати на депозити во странска валута</t>
  </si>
  <si>
    <t>Побарувања врз основа на камати на депозити во денари</t>
  </si>
  <si>
    <t>Побарувања врз основа на камати на други инструменти</t>
  </si>
  <si>
    <t>Побарувања врз основа на камати од хартии од вредност во денари со валутна клаузула</t>
  </si>
  <si>
    <t>Побарувања врз основа на камати од хартии од вредност во денари</t>
  </si>
  <si>
    <t>Побарувања врз основа на камати од кредити и пласмани во денари со валутна клаузула</t>
  </si>
  <si>
    <t>Побарувања врз основа на камати од кредити и пласмани во странска валута</t>
  </si>
  <si>
    <t xml:space="preserve">Побарувања врз основа на камати од кредити и пласмани во денари </t>
  </si>
  <si>
    <t>ПОБАРУВАЊА ВРЗ ОСНОВА НА КАМАТИ</t>
  </si>
  <si>
    <t xml:space="preserve">Групна исправка на вредноста на поединечно значајните изложености коишто не се оштетени на поединечна основа </t>
  </si>
  <si>
    <t>Групна исправка на вредноста на портфолиото на мали кредити</t>
  </si>
  <si>
    <t>unrealised</t>
  </si>
  <si>
    <t>Исправка на вредноста (оштетување на средствата) на сомнителните и спорните побарувања на нефинансиските субјекти</t>
  </si>
  <si>
    <t>Сомнителни и спорни побарувања од нефинансиските субјекти</t>
  </si>
  <si>
    <t>Пласмани на домаќинствата - нерезиденти</t>
  </si>
  <si>
    <t>Исправка на вредноста на кредитите на нефинансиските друштва - нерезиденти</t>
  </si>
  <si>
    <t>Акумулирана амортизација на кредитите на нефинансиските друштва - нерезиденти</t>
  </si>
  <si>
    <t>Пласмани во нефинансиските друштва - нерезиденти</t>
  </si>
  <si>
    <t>Исправка на вредноста на побарувањата врз основа на финансиски лизинг од домаќинствата</t>
  </si>
  <si>
    <t>Побарувања врз основа на финансиски лизинг од домаќинствата</t>
  </si>
  <si>
    <t>Побарувања врз основа на финансиски лизинг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</si>
  <si>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</si>
  <si>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</si>
  <si>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Побарувања врз основа на откупени побарувања (факторинг и форфетирање) од секторот „држава“</t>
  </si>
  <si>
    <t>Исправка на вредноста на побарувањата за плаќања извршени врз основа на дадени авали на хартии од вредност и гаранции</t>
  </si>
  <si>
    <t>Побарувања за плаќањата извршени врз основа на дадени авали на хартии од вредност и гаранции</t>
  </si>
  <si>
    <t>Исправка на вредноста на кредитите на домаќинствата</t>
  </si>
  <si>
    <t>Акумулирана амортизација на кредитите на домаќинствата</t>
  </si>
  <si>
    <t>Кредити на домаќинствата</t>
  </si>
  <si>
    <t>Исправка на вредноста на кредитите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</si>
  <si>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</si>
  <si>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Кредити на непрофитните институции коишто им служат на домаќинствата</t>
  </si>
  <si>
    <t>Исправка на вредноста на кредитите на секторот „држава“</t>
  </si>
  <si>
    <t>Акумулирана амортизација на кредитите на секторот „држава“</t>
  </si>
  <si>
    <t>Кредити на секторот „држава“</t>
  </si>
  <si>
    <t>Исправка на вредноста на кредитите на нефинансиските друштва</t>
  </si>
  <si>
    <t>Акумулирана амортизација на кредитите на нефинансиските друштва</t>
  </si>
  <si>
    <t>Кредити на нефинансиските друштва</t>
  </si>
  <si>
    <t>ПЛАСМАНИ ВО НЕФИНАНСИСКИТЕ СУБЈЕКТИ</t>
  </si>
  <si>
    <t>Исправка на вредноста (оштетување на средствата) на сомнителните и спорните побарувања на финансиските друштва</t>
  </si>
  <si>
    <t>Сомнителни и спорни побарувања од финансиските друштва</t>
  </si>
  <si>
    <t xml:space="preserve">Негативни салда на тековните сметки на финансиските друштва </t>
  </si>
  <si>
    <t>Побарувања врз основа на откупени побарувања (факторинг и форфетирање) од нерезидентите - финансиски друштва</t>
  </si>
  <si>
    <t>Исправка на вредноста (оштетување на средствата) на кредитите на другите финансиски друштва</t>
  </si>
  <si>
    <t>Акумулирана амортизација на кредитите на другите финансиски друштва</t>
  </si>
  <si>
    <t>Кредити на други финансиски друштва</t>
  </si>
  <si>
    <t>Исправка на вредноста (оштетување на средствата) на кредитите на осигурителните друштва</t>
  </si>
  <si>
    <t>Кредити на осигурителните друштва</t>
  </si>
  <si>
    <t>Исправка на вредноста (оштетување на средствата) на кредитите на штедилниците</t>
  </si>
  <si>
    <t>Кредити на штедилниците</t>
  </si>
  <si>
    <t>Кредити на домашните банки</t>
  </si>
  <si>
    <t>Исправка на вредноста на депозитите во нерезидентите-финансиски друштва</t>
  </si>
  <si>
    <t>Исправка на вредноста на сметките кај странските банки</t>
  </si>
  <si>
    <t>Сметки кај странските банки</t>
  </si>
  <si>
    <t>Исправка на вредноста на сметките кај домашните банки</t>
  </si>
  <si>
    <t>Сметки кај домашните банки</t>
  </si>
  <si>
    <t>ПЛАСМАНИ ВО ФИНАНСИСКИ ДРУШТВА</t>
  </si>
  <si>
    <t>Депозити кај централната банка</t>
  </si>
  <si>
    <t>ПЛАСМАНИ КАЈ ЦЕНТРАЛНАТА БАНКА</t>
  </si>
  <si>
    <t>Сопственички инструменти расположливи за продажба издадени од нерезиденти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</si>
  <si>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</si>
  <si>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</si>
  <si>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нефинансиски друштва</t>
  </si>
  <si>
    <t>Останати должнички инструменти расположливи за продажба издадени од државата</t>
  </si>
  <si>
    <t>Инструменти на пазарот на пари расположливи за продажба издадени од централната банка</t>
  </si>
  <si>
    <t>Инструменти на пазарот на пари расположливи за продажба издадени од државата</t>
  </si>
  <si>
    <t>ФИНАНСИСКИ СРЕДСТВА РАСПОЛОЖЛИВИ ЗА ПРОДАЖБА</t>
  </si>
  <si>
    <t>Останати должнички инструменти чувани до достасување издадени од државата</t>
  </si>
  <si>
    <t>Инструменти на пазарот на пари чувани до достасување издадени од централната банка</t>
  </si>
  <si>
    <t>Инструменти на пазарот на пари чувани до достасување издадени од државата</t>
  </si>
  <si>
    <t>ФИНАНСИСКИ СРЕДСТВА ЧУВАНИ ДО ДОСТАСУВАЊЕ</t>
  </si>
  <si>
    <t>ВГРАДЕНИ ДЕРИВАТИ И ДЕРИВАТНИ СРЕДСТВА ЧУВАНИ ЗА УПРАВУВАЊЕ СО РИЗИК</t>
  </si>
  <si>
    <t>ФИНАНСИСКИ СРЕДСТВА ПО ОБЈЕКТИВНАТА ВРЕДНОСТ ПРЕКУ БИЛАНСОТ НА УСПЕХ</t>
  </si>
  <si>
    <t>Деривати за тргување по објективната вредност</t>
  </si>
  <si>
    <t>ДЕРИВАТИ ЗА ТРГУВАЊЕ ПО ОБЈЕКТИВНАТА ВРЕДНОСТ</t>
  </si>
  <si>
    <t>Хартии од вредност и други финансиски инструменти во денари со валутна клаузула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</si>
  <si>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</si>
  <si>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чувани за тргување</t>
  </si>
  <si>
    <t>ФИНАНСИСКИ СРЕДСТВА ЗА ТРГУВАЊЕ</t>
  </si>
  <si>
    <t>Задолжителна резерва и задолжителни депозити</t>
  </si>
  <si>
    <t>Чекови и меници</t>
  </si>
  <si>
    <t>Злато и други благородни метали</t>
  </si>
  <si>
    <t>Девизни парични средства</t>
  </si>
  <si>
    <t>Денарски парични средства</t>
  </si>
  <si>
    <t>ПАРИЧНИ СРЕДСТВА И САЛДА КАЈ НБРМ</t>
  </si>
  <si>
    <t>Вкупно</t>
  </si>
  <si>
    <t>Мали банки</t>
  </si>
  <si>
    <t>Средни банки</t>
  </si>
  <si>
    <t>Големи банки</t>
  </si>
  <si>
    <t>31.12.2014</t>
  </si>
  <si>
    <t>31.12.2013</t>
  </si>
  <si>
    <t>АКТИВА</t>
  </si>
  <si>
    <t>во милиони денари</t>
  </si>
  <si>
    <t xml:space="preserve">   17/ Обврските со валутна компонента се според договорната рочност. Вкупните обврски се еднакви на вкупната пасива намалена за капиталот и резервите и тековната добивка. </t>
  </si>
  <si>
    <t xml:space="preserve">   16a/ Краткорочните обврски (преостаната рочност) се дефинираат како депозити и други обврски со преостаната рочност до една година. </t>
  </si>
  <si>
    <t xml:space="preserve">   16/  Краткорочни обврски (договорна рочност) се дефинираат како депозити и други обврски со договорна рочност до една година или помалку. Краткорочните обврски не ги вклучуваат меѓубанкарските позиции (поточно, краткорочните обврски се прилагодени за износот на краткорочни средства кај домашни банки пресметан пред исправката на вредноста и акумулираната амортизација).</t>
  </si>
  <si>
    <t xml:space="preserve">   9/ Пазарно учество на банката (со најголемо учество на износот на големи изложености во сопствените средства) во вкупната актива на ниво на банкарски систем на пресечен датум.</t>
  </si>
  <si>
    <t xml:space="preserve">   8/ Пазарно учество на банката со најголем број на големи изложености на пресечен датум.</t>
  </si>
  <si>
    <t xml:space="preserve">   7/ Број на големи изложености кај банката со најголем број на големи изложености на пресечен датум. </t>
  </si>
  <si>
    <t xml:space="preserve">   5/ Другите домашни сектори се однесуваат на непрофитните институции кои им служат на домаќинствата. Пред воведувањето на новиот сметководствен план во 2009 година, јавниот сектор беше вклучен во другите домашни сектори. </t>
  </si>
  <si>
    <t xml:space="preserve">   3/ Показателот се однесува на кредитите кон нефинансискиот сектор.</t>
  </si>
  <si>
    <t xml:space="preserve">   2/ Показателот се однесува на кредитите кон финансискиот и нефинансискиот сектор.</t>
  </si>
  <si>
    <r>
      <t>Долг кон финансиски систем и нерезиденти/БДП</t>
    </r>
    <r>
      <rPr>
        <vertAlign val="superscript"/>
        <sz val="9"/>
        <rFont val="Tahoma"/>
        <family val="2"/>
      </rPr>
      <t>19/</t>
    </r>
  </si>
  <si>
    <t>Индикатори за задолженост</t>
  </si>
  <si>
    <t>Сектор „домаќинства“</t>
  </si>
  <si>
    <t>Број на отворени стечајни постапки во текот на годината</t>
  </si>
  <si>
    <t>Индикатор за тренд на банкротства</t>
  </si>
  <si>
    <t xml:space="preserve">Нето девизна позиција/капитал и резерви </t>
  </si>
  <si>
    <t>Индикатор за изложеност на валутен ризик</t>
  </si>
  <si>
    <t>Индикатор за профитабилност</t>
  </si>
  <si>
    <t>Вкупни обврски/капитал и резерви (пати)</t>
  </si>
  <si>
    <t xml:space="preserve">Учество на активата на небанкарските финансиски институции во вкупната актива на финансискиот систем </t>
  </si>
  <si>
    <t>Нето отворена девизна позиција / сопствени средства</t>
  </si>
  <si>
    <t>Чувствителност на пазарен ризик</t>
  </si>
  <si>
    <t xml:space="preserve">Депозити во денари со девизна клаузула / вкупни депозити на нефинансиски субјекти </t>
  </si>
  <si>
    <t xml:space="preserve">Девизни депозити / вкупни депозити на нефинансиски субјекти </t>
  </si>
  <si>
    <t>Депозити со валутна компонента / вкупни депозити</t>
  </si>
  <si>
    <t>Ликвидна актива 2/ краткорочни обврски (преостаната рочност)</t>
  </si>
  <si>
    <t>Ликвидна актива / краткорочни обврски (преостаната рочност)</t>
  </si>
  <si>
    <t>Ликвидна актива 2/ краткорочни обврски (договорна рочност)</t>
  </si>
  <si>
    <t>Ликвидна актива / краткорочни обврски (договорна рочност)</t>
  </si>
  <si>
    <t>Ликвидносен ризик</t>
  </si>
  <si>
    <t>Меѓубанкарски каматни стапки</t>
  </si>
  <si>
    <t>Распон меѓу каматни стапки на кредити и депозити во девизи</t>
  </si>
  <si>
    <t>Каматни стапки</t>
  </si>
  <si>
    <t>Трошоци за вработените /некаматни расходи</t>
  </si>
  <si>
    <t>Профитабилност</t>
  </si>
  <si>
    <t xml:space="preserve">Вложувања на банките во сопственички хартии од вредност / сопствени средства </t>
  </si>
  <si>
    <t>Нето преземени средства врз основа на ненаплатени побарувања / сопствени средства</t>
  </si>
  <si>
    <t xml:space="preserve">      Нефинансиски </t>
  </si>
  <si>
    <t xml:space="preserve">      Финансиски</t>
  </si>
  <si>
    <t>Нерезиденти:</t>
  </si>
  <si>
    <t xml:space="preserve">       Домаќинства</t>
  </si>
  <si>
    <t xml:space="preserve">       Нефинансиски институции</t>
  </si>
  <si>
    <t xml:space="preserve">       Други финансиски институции</t>
  </si>
  <si>
    <t xml:space="preserve">       Депозитни институции</t>
  </si>
  <si>
    <t>Резиденти:</t>
  </si>
  <si>
    <t>Секторска структура на вкупните кредити:</t>
  </si>
  <si>
    <t>н.п.</t>
  </si>
  <si>
    <t>Покриеност на нефункционалните кредити со исправката на вредност за нефункционални кредити (нефинансиски субјекти)</t>
  </si>
  <si>
    <t>Квалитет на актива</t>
  </si>
  <si>
    <r>
      <t xml:space="preserve">Нефункционални кредити (нето за исправката на вредност за вкупните кредити) / сопствени средства </t>
    </r>
    <r>
      <rPr>
        <vertAlign val="superscript"/>
        <sz val="9"/>
        <rFont val="Tahoma"/>
        <family val="2"/>
        <charset val="204"/>
      </rPr>
      <t>3/</t>
    </r>
  </si>
  <si>
    <r>
      <t xml:space="preserve">Нефункционални кредити (нето за исправката на вредност за вкупните кредити) / сопствени средства </t>
    </r>
    <r>
      <rPr>
        <vertAlign val="superscript"/>
        <sz val="9"/>
        <rFont val="Tahoma"/>
        <family val="2"/>
        <charset val="204"/>
      </rPr>
      <t>2/</t>
    </r>
  </si>
  <si>
    <t>Капитал и резерви / вкупна актива</t>
  </si>
  <si>
    <t xml:space="preserve">     </t>
  </si>
  <si>
    <r>
      <t xml:space="preserve">Основен капитал /актива пондерирана за ризици </t>
    </r>
    <r>
      <rPr>
        <vertAlign val="superscript"/>
        <sz val="9"/>
        <rFont val="Tahoma"/>
        <family val="2"/>
        <charset val="204"/>
      </rPr>
      <t>1/</t>
    </r>
  </si>
  <si>
    <t>Стапка на адекватност на капиталот</t>
  </si>
  <si>
    <t>Адекватност на капиталот</t>
  </si>
  <si>
    <t>Анекс бр. 1</t>
  </si>
  <si>
    <t>Анекс бр. 5</t>
  </si>
  <si>
    <t>ВКУПНА ПАСИВА</t>
  </si>
  <si>
    <t>Gross profit</t>
  </si>
  <si>
    <t>ТЕКОВНА ДОБИВКА</t>
  </si>
  <si>
    <t>Тековна загуба</t>
  </si>
  <si>
    <t>Ревалоризациски резерви</t>
  </si>
  <si>
    <t>Задржана добивка / акумулирана загуба</t>
  </si>
  <si>
    <t>Резервен фонд</t>
  </si>
  <si>
    <t>Акционерски капитал</t>
  </si>
  <si>
    <t>КАПИТАЛ И РЕЗЕРВИ</t>
  </si>
  <si>
    <t>Посебна резерва</t>
  </si>
  <si>
    <t>ПОСЕБНА РЕЗЕРВА И РЕЗЕРВИРАЊА</t>
  </si>
  <si>
    <t>Останати обврски</t>
  </si>
  <si>
    <t>Пресметани расходи, разграничени приходи и привремени сметки</t>
  </si>
  <si>
    <t>Обврски врз основа на провизии и надоместоци</t>
  </si>
  <si>
    <t>ОСТАНАТИ ОБВРСКИ</t>
  </si>
  <si>
    <t>Обврски врз основа на камати од други инструменти</t>
  </si>
  <si>
    <t>Обврски врз основа на камати од субординираниот долг</t>
  </si>
  <si>
    <t>Обврски врз основа на камати од хибридните инструменти</t>
  </si>
  <si>
    <t>Обврски врз основа на камати од орочените депозити</t>
  </si>
  <si>
    <t>Обврски врз основа на камати од депозитите по видување и тековните сметки</t>
  </si>
  <si>
    <t>Обврски врз основа на камати врз основа на кредити</t>
  </si>
  <si>
    <t>ОБВРСКИ ВРЗ ОСНОВА НА КАМАТИ</t>
  </si>
  <si>
    <t>Кумулативни приоритетни акции</t>
  </si>
  <si>
    <t>Субординирани обврски во странска валута</t>
  </si>
  <si>
    <t>Субординирани обврски во денари</t>
  </si>
  <si>
    <t>СУБОРДИНИРАНИ ОБВРСКИ И КУМУЛАТИВНИ ПРИОРИТЕТНИ АКЦИИ</t>
  </si>
  <si>
    <t>Компонента на обврските врз основа на хибридни инструменти во странска валута</t>
  </si>
  <si>
    <t>Компонента на обврските врз основа на хибридни инструменти во денари</t>
  </si>
  <si>
    <t>КОМПОНЕНТА НА ОБВРСКИТЕ ВРЗ ОСНОВА НА ХИБРИДНИ ИНСТРУМЕНТИ</t>
  </si>
  <si>
    <t>Обврски врз основа на кредити кон нерезидентите</t>
  </si>
  <si>
    <t>Обврски врз основа на кредити кон останатите сектори - резиденти</t>
  </si>
  <si>
    <t>Обврски врз основа на кредити кон секторот „држава“</t>
  </si>
  <si>
    <t>Обврски врз основа на кредити кон финансиските друштва</t>
  </si>
  <si>
    <t>ОБВРСКИ ВРЗ ОСНОВА НА КРЕДИТИ</t>
  </si>
  <si>
    <t>ИЗДАДЕНИ ДОЛЖНИЧКИ ХАРТИИ ОД ВРЕДНОСТ</t>
  </si>
  <si>
    <t>Ограничени депозити на нефинансиските субјекти над една година</t>
  </si>
  <si>
    <t>Денарски долгорочни депозити со валутна клаузула на домаќинствата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</si>
  <si>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</si>
  <si>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нефинансиските друштва</t>
  </si>
  <si>
    <t>Долгорочни депозити во странска валута на нерезидентите - нефинансиски субјекти</t>
  </si>
  <si>
    <t>Долгорочни депозити во странска валута на домаќинствата</t>
  </si>
  <si>
    <t>Долгорочни депозити во странска валута на нефинансиските друштва</t>
  </si>
  <si>
    <t>Денарски долгорочни депозити на нерезидентите - нефинансиски субјекти</t>
  </si>
  <si>
    <t>Денарски долгорочни депозити на домаќинствата</t>
  </si>
  <si>
    <t>Денарски долгорочни депозити на непрофитните институции коишто им служат на домаќинствата</t>
  </si>
  <si>
    <t>Денарски долгорочни депозити на нефинансиските друштва</t>
  </si>
  <si>
    <t>ДОЛГОРОЧНИ ДЕПОЗИТИ НА НЕФИНАНСИСКИТЕ СУБЈЕКТИ</t>
  </si>
  <si>
    <t>Ограничени депозити на нефинансиските субјекти до една година</t>
  </si>
  <si>
    <t>Денарски краткорочни депозити со валутна клаузула на нерезиденти - нефинансиски субјекти</t>
  </si>
  <si>
    <t>Денарски краткорочни депозити со валутна клаузула на домаќинствата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</si>
  <si>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</si>
  <si>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нефинансиските друштва</t>
  </si>
  <si>
    <t>Краткорочни депозити во странска валута на нерезиденти - нефинансиски субјекти</t>
  </si>
  <si>
    <t>Краткорочни депозити во странска валута на домаќинствата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</si>
  <si>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</si>
  <si>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нефинансиските друштва</t>
  </si>
  <si>
    <t>Денарски краткорочни депозити на нерезиденти - нефинансиски субјекти</t>
  </si>
  <si>
    <t>Денарски краткорочни депозити на домаќинствата</t>
  </si>
  <si>
    <t>Денарски краткорочни депозити на непрофитните институции коишто им служат на домаќинствата</t>
  </si>
  <si>
    <t>Денарски краткорочни депозити на секторот „држава“</t>
  </si>
  <si>
    <t>Денарски краткорочни депозити на нефинансиските друштва</t>
  </si>
  <si>
    <t>КРАТКОРОЧНИ ДЕПОЗИТИ НА НЕФИНАНСИСКИТЕ СУБЈЕКТИ</t>
  </si>
  <si>
    <t>Ограничени депозити и други депозити на нефинансиските субјекти</t>
  </si>
  <si>
    <t>Тековни сметки и депозити по видување на нерезиденти во странска валута</t>
  </si>
  <si>
    <t>Тековни сметки и депозити по видување на домаќинствата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</si>
  <si>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</si>
  <si>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секторот „држава“ во странска валута</t>
  </si>
  <si>
    <t>Тековни сметки и депозити по видување на нефинансиските друштва во странска валута</t>
  </si>
  <si>
    <t>Тековни сметки и депозити по видување на нерезиденти во денари</t>
  </si>
  <si>
    <t>Тековни сметки и депозити по видување на домаќинствата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</si>
  <si>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</si>
  <si>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секторот „држава“ во денари</t>
  </si>
  <si>
    <t>Тековни сметки и депозити по видување на нефинансиските друштва во денари</t>
  </si>
  <si>
    <t>ДЕПОЗИТИ ПО ВИДУВАЊЕ НА НЕФИНАНСИСКИТЕ СУБЈЕКТИ</t>
  </si>
  <si>
    <t>Ограничени депозити и други депозити на финансиските институции</t>
  </si>
  <si>
    <t>Депозити на финансиските институции - нерезиденти</t>
  </si>
  <si>
    <t>Депозити на други финансиски институции</t>
  </si>
  <si>
    <t>Депозити на осигурителните друштва</t>
  </si>
  <si>
    <t>Депозити на штедилниците</t>
  </si>
  <si>
    <t>Депозити на домашните банки</t>
  </si>
  <si>
    <t>ДЕПОЗИТИ НА ФИНАНСИСКИ ИНСТИТУЦИИ</t>
  </si>
  <si>
    <t>ДЕРИВАТНИ ОБВРСКИ ЧУВАНИ ЗА УПРАВУВАЊЕ СО РИЗИК</t>
  </si>
  <si>
    <t>Деривати во странска валута чувани за тргување</t>
  </si>
  <si>
    <t>Деривати во денари чувани за тргување</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</si>
  <si>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</si>
  <si>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ПАСИВА</t>
  </si>
  <si>
    <t>ДОБИВКА/ЗАГУБА ПО ОДАНОЧУВАЊЕ</t>
  </si>
  <si>
    <t>ДАНОК НА ДОБИВКА</t>
  </si>
  <si>
    <t>ДОБИВКА/ЗАГУБА ПРЕД ОДАНОЧУВАЊЕ</t>
  </si>
  <si>
    <t>Вонредни расходи</t>
  </si>
  <si>
    <t>Расходи по други основи</t>
  </si>
  <si>
    <t>Останати резервирања</t>
  </si>
  <si>
    <t>Посебна резерва за вонбилансната изложеност</t>
  </si>
  <si>
    <t>Загуба од продажба на финансиските средства расположливи за продажба</t>
  </si>
  <si>
    <t>Премии за осигурување депозити</t>
  </si>
  <si>
    <t>Општи и административни трошоци</t>
  </si>
  <si>
    <t>ОСТАНАТИ РАСХОДИ НА ДЕЈНОСТА</t>
  </si>
  <si>
    <t>АМОРТИЗАЦИЈА</t>
  </si>
  <si>
    <t>ТРОШОЦИ ЗА ВРАБОТЕНИТЕ</t>
  </si>
  <si>
    <t xml:space="preserve">Ослободување на исправката на вредноста (загуби поради оштетување) на нефинансиските средства </t>
  </si>
  <si>
    <t>Исправка на вредноста (загуби поради оштетување) на нефинансиските средства</t>
  </si>
  <si>
    <t>ЗАГУБИ ПОРАДИ ОШТЕТУВАЊЕ НА НЕФИНАНСИСКИТЕ СРЕДСТВА</t>
  </si>
  <si>
    <t>Ослободување на исправката на вредноста (загуби поради оштетување) на финансиските средства на групна основа</t>
  </si>
  <si>
    <t>Ослободување на исправката на вредноста (загуби поради оштетување) на финансиските средства на поединечна основа</t>
  </si>
  <si>
    <t xml:space="preserve">Ослободување на исправката на вредноста (загуби поради оштетување) на финансиските средства </t>
  </si>
  <si>
    <t>Исправка на вредноста (загуби поради оштетување) на финансиските средства на групна основа</t>
  </si>
  <si>
    <t>Исправка на вредноста (загуби поради оштетување) на финансиските средства на поединечна основа</t>
  </si>
  <si>
    <t xml:space="preserve">Исправка на вредноста (загуби поради оштетување) на финансиските средства </t>
  </si>
  <si>
    <t>ЗАГУБИ ПОРАДИ ОШТЕТУВАЊЕ - ИСПРАВКА НА ВРЕДНОСТА НА ФИНАНСИСКИТЕ СРЕДСТВА</t>
  </si>
  <si>
    <t>Вонредни приходи</t>
  </si>
  <si>
    <t>Наплатени претходно отпишани побарувања</t>
  </si>
  <si>
    <t>Приходи по други основи</t>
  </si>
  <si>
    <t>Ослободување на останатите резервирања</t>
  </si>
  <si>
    <t>Ослободување на посебната резерва за вонбилансна изложеност</t>
  </si>
  <si>
    <t>Капитални добивки остварени од продажба на средства</t>
  </si>
  <si>
    <t>Добивка од продажба на финансиските средства расположливи за продажба</t>
  </si>
  <si>
    <t>Приходи врз основа на дивиденди и капитални вложувања</t>
  </si>
  <si>
    <t>ОСТАНАТИ ПРИХОДИ ОД ДЕЈНОСТА</t>
  </si>
  <si>
    <t>Нето-приходи од девизно валутно работење</t>
  </si>
  <si>
    <t>Неостварени нето-приходи од курсни разлики</t>
  </si>
  <si>
    <t>Остварени нето-приходи од курсни разлики</t>
  </si>
  <si>
    <t>НЕТО-ПРИХОДИ ОД КУРСНИ РАЗЛИКИ</t>
  </si>
  <si>
    <t xml:space="preserve">НЕТО-ПРИХОДИ ОД ДРУГИ ФИНАНСИСКИ ИНСТРУМЕНТИ ЕВИДЕНТИРАНИ ПО ОБЈЕКТИВНА ВРЕДНОСТ </t>
  </si>
  <si>
    <t>Приходи од дивиденди од средствата за тргување</t>
  </si>
  <si>
    <t>Неостварени 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</si>
  <si>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</si>
  <si>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Нето-приходи од дериватните средства и обврски чувани за тргување</t>
  </si>
  <si>
    <t>Неостварени нето-приходи од средствата и обврските за тргување</t>
  </si>
  <si>
    <t>Остварени нето-приходи од средствата и обврските за тргување</t>
  </si>
  <si>
    <t>Нето-приходи од средствата и обврските за тргување</t>
  </si>
  <si>
    <t>НЕТО-ПРИХОДИ ОД ТРГУВАЊЕ</t>
  </si>
  <si>
    <t>Расходи за провизии и надоместоци</t>
  </si>
  <si>
    <t>Приходи од провизии и надоместоци</t>
  </si>
  <si>
    <t>НЕТО-ПРИХОДИ ОД ПРОВИЗИИ И НАДОМЕСТОЦИ</t>
  </si>
  <si>
    <t>НЕТО-ПРИХОДИ ОД КАМАТИ</t>
  </si>
  <si>
    <t>Расходи за камата за домаќинствата - нерезиденти</t>
  </si>
  <si>
    <t>Расходи за камата за финансиските друштва - нерезиденти</t>
  </si>
  <si>
    <t>Расходи за камата за нефинансиските друштва - нерезиденти</t>
  </si>
  <si>
    <t>Расходи за камата за нерезидентите</t>
  </si>
  <si>
    <t>Расходи за камата за физичките лица</t>
  </si>
  <si>
    <t>Расходи за камати за самостојните вршители на дејност со личен труд</t>
  </si>
  <si>
    <t>Расходи за камати за домаќинствата</t>
  </si>
  <si>
    <t>Расходи за камата за другите финансиски институции</t>
  </si>
  <si>
    <t>Расходи за камата за пензиските фондови</t>
  </si>
  <si>
    <t>Расходи за камата за осигурителните друштва</t>
  </si>
  <si>
    <t>Расходи за камата за штедилниците</t>
  </si>
  <si>
    <t>Расходи за камата за банките</t>
  </si>
  <si>
    <t>Расходи за камата за централната банка</t>
  </si>
  <si>
    <t>Расходи за камата за финансиските друштва</t>
  </si>
  <si>
    <t>Расходи за камата за секторот „држава“</t>
  </si>
  <si>
    <t>Расходи за камати за јавните нефинансиски друштва</t>
  </si>
  <si>
    <t>Расходи за камати за приватните нефинансиски друштва</t>
  </si>
  <si>
    <t>Расходи за камати на нефинансиските друштва</t>
  </si>
  <si>
    <t xml:space="preserve">РАСХОДИ ЗА КАМАТИ </t>
  </si>
  <si>
    <t>Исправка на вредноста (загуби поради оштетување) на приходите од камата на нето-основа</t>
  </si>
  <si>
    <t>Приходи од камата од финансиските друштва - нерезиденти</t>
  </si>
  <si>
    <t>Приходи од камати од нефинансиските друштва - нерезиденти</t>
  </si>
  <si>
    <t>Приходи од камати од нерезидентите</t>
  </si>
  <si>
    <t>Приходи од камата од физичките лица</t>
  </si>
  <si>
    <t>Приходи од камати од самостојните вршители на дејност со личен труд</t>
  </si>
  <si>
    <t>Приходи од камати од домаќинствата</t>
  </si>
  <si>
    <t>Приходи од камати од другите финансиски друштва</t>
  </si>
  <si>
    <t>Приходи од камати од осигурителните друштва</t>
  </si>
  <si>
    <t>Приходи од камати од штедилниците</t>
  </si>
  <si>
    <t>Приходи од камати од банките</t>
  </si>
  <si>
    <t>Приходи од камати од централната банка</t>
  </si>
  <si>
    <t>Приходи од камати од финансиските друштва</t>
  </si>
  <si>
    <t>Приходи од камата од непрофитните финансиски институции коишто им служат на домаќинствата</t>
  </si>
  <si>
    <t>Приходи од камати од локалната самоуправа</t>
  </si>
  <si>
    <t>Приходи од камати од централната влада</t>
  </si>
  <si>
    <t>Приходи од камати од секторот „држава“</t>
  </si>
  <si>
    <t>Приходи од камати од јавните нефинансиски друштва</t>
  </si>
  <si>
    <t>Приходи од камати од приватните нефинансиски друштва</t>
  </si>
  <si>
    <t>Приходи од камати од нефинансиските друштва</t>
  </si>
  <si>
    <t>ПРИХОДИ ОД КАМАТИ</t>
  </si>
  <si>
    <t xml:space="preserve">Мали банки </t>
  </si>
  <si>
    <t xml:space="preserve">Средни банки </t>
  </si>
  <si>
    <t xml:space="preserve">Големи банки </t>
  </si>
  <si>
    <t>БИЛАНС НА УСПЕХ</t>
  </si>
  <si>
    <t>Анекс бр. 9</t>
  </si>
  <si>
    <t>Други ставки на недвижност и опрема</t>
  </si>
  <si>
    <t>Одложени даночни средства</t>
  </si>
  <si>
    <t>Сомнителни и спорни побарувања врз основа на побарувања врз основа на камати</t>
  </si>
  <si>
    <t>Побарувања врз основа на камати од депозити во денари со валутна клаузула</t>
  </si>
  <si>
    <t>во илјади денари</t>
  </si>
  <si>
    <t xml:space="preserve">ШТЕДИЛНИЦИ, БИЛАНС НА СОСТОЈБА - АКТИВА </t>
  </si>
  <si>
    <t>Анекс бр. 10</t>
  </si>
  <si>
    <t xml:space="preserve">ШТЕДИЛНИЦИ, БИЛАНС НА СОСТОЈБА - ПАСИВА </t>
  </si>
  <si>
    <t>Анекс бр. 11</t>
  </si>
  <si>
    <t>Останати резервирање</t>
  </si>
  <si>
    <t>Премии за осигурување на депозити</t>
  </si>
  <si>
    <t>Ослободување на останати резервирања</t>
  </si>
  <si>
    <t>Капитални добивки реализирани од продажба на средства</t>
  </si>
  <si>
    <t>Приходи од камати од самостојни вршители на дејност со личен труд</t>
  </si>
  <si>
    <t>Приходи од камати од приватни нефинансиски друштва</t>
  </si>
  <si>
    <t xml:space="preserve">ШТЕДИЛНИЦИ, БИЛАНС НА УСПЕХ </t>
  </si>
  <si>
    <t>во проценти</t>
  </si>
  <si>
    <t xml:space="preserve">И. ВКУПНА ПАСИВА </t>
  </si>
  <si>
    <t>Ѕ. НЕТЕКОВНИ ОБВРСКИ  ВО ВРСКА СО НЕТЕКОВНИ СРЕДСТВА КОИ СЕ ЧУВААТ ЗА ПРОДАЖБА И ПРЕКИНАТИ РАБОТЕЊА</t>
  </si>
  <si>
    <t xml:space="preserve">З. ПАСИВНИ ВРЕМЕНСКИ РАЗГРАНИЧУВАЊА </t>
  </si>
  <si>
    <t xml:space="preserve">3. Останати обврски </t>
  </si>
  <si>
    <t>1. Останати обврски од непосредни работи на осигурување</t>
  </si>
  <si>
    <t xml:space="preserve">III. ОСТАНАТИ ОБВРСКИ </t>
  </si>
  <si>
    <t>3. Останати обврски од работи на соосигурување и реосигурување</t>
  </si>
  <si>
    <t>2. Обврски по основ на учество во надомест на штети</t>
  </si>
  <si>
    <t xml:space="preserve">II. ОБВРСКИ  ОД РАБОТИ НА СООСИГУРУВАЊЕ И РЕОСИГУРУВАЊЕ </t>
  </si>
  <si>
    <t>3. Останати обврски од непосредни работи на осигурување</t>
  </si>
  <si>
    <t>2. Обврски спрема застапници и посредници</t>
  </si>
  <si>
    <t>1. Обврски спрема осигуреници</t>
  </si>
  <si>
    <t xml:space="preserve">I. ОБВРСКИ ОД НЕПОСРЕДНИ РАБОТИ НА ОСИГУРУВАЊЕ </t>
  </si>
  <si>
    <t xml:space="preserve">Ж. ОБВРСКИ  </t>
  </si>
  <si>
    <t>2. Тековни даночни обврски</t>
  </si>
  <si>
    <t>1. Одложени даночни обврски</t>
  </si>
  <si>
    <t xml:space="preserve">Ѓ.ОДЛОЖЕНИ И ТЕКОВНИ ДАНОЧНИ ОБВРСКИ </t>
  </si>
  <si>
    <t>2. Останати резерви</t>
  </si>
  <si>
    <t>1. Резерви за вработени</t>
  </si>
  <si>
    <t xml:space="preserve">Д. ОСТАНАТИ РЕЗЕРВИ </t>
  </si>
  <si>
    <r>
      <t>VI.</t>
    </r>
    <r>
      <rPr>
        <sz val="10"/>
        <rFont val="Tahoma"/>
        <family val="2"/>
      </rPr>
      <t xml:space="preserve"> Бруто останати технички резерви</t>
    </r>
  </si>
  <si>
    <r>
      <t xml:space="preserve">V. </t>
    </r>
    <r>
      <rPr>
        <sz val="10"/>
        <rFont val="Tahoma"/>
        <family val="2"/>
      </rPr>
      <t>Бруто еквилизациона резерва</t>
    </r>
  </si>
  <si>
    <r>
      <t xml:space="preserve">II. </t>
    </r>
    <r>
      <rPr>
        <sz val="10"/>
        <rFont val="Tahoma"/>
        <family val="2"/>
      </rPr>
      <t>Бруто математичка резерва</t>
    </r>
  </si>
  <si>
    <t xml:space="preserve">В. БРУТО ТЕХНИЧКИ РЕЗЕРВИ  </t>
  </si>
  <si>
    <t>Б. СУБОРДИНИРАНИ ОБВРСКИ</t>
  </si>
  <si>
    <t>VIII.  ЗАГУБА ЗА ТЕКОВНИОТ ПРЕСМЕТКОВЕН ПЕРИОД</t>
  </si>
  <si>
    <t>VII. ДОБИВКА ЗА ТЕКОВНИОТ ПРЕСМЕТКОВЕН ПЕРИОД</t>
  </si>
  <si>
    <t>VI. ПРЕНЕСЕНА ЗАГУБА</t>
  </si>
  <si>
    <t xml:space="preserve">V. НЕРАСПРЕДЕЛЕНА НЕТО ДОБИВКА </t>
  </si>
  <si>
    <t xml:space="preserve">4. Откупени сопствени акции </t>
  </si>
  <si>
    <t>3. Резерви за сопствени акции</t>
  </si>
  <si>
    <t>2. Статутарни резерви</t>
  </si>
  <si>
    <t>1. Законски резерви</t>
  </si>
  <si>
    <t xml:space="preserve">IV. РЕЗЕРВИ </t>
  </si>
  <si>
    <t>3. Останати ревалоризациони резерви</t>
  </si>
  <si>
    <t>2. Финансиски вложувања</t>
  </si>
  <si>
    <t>1. Материјални средства</t>
  </si>
  <si>
    <t xml:space="preserve">III. РЕВАЛОРИЗАЦИОНА РЕЗЕРВА </t>
  </si>
  <si>
    <t>II. ПРЕМИИ ЗА ЕМИТИРАНИ АКЦИИ</t>
  </si>
  <si>
    <t>3. Запишан а неуплатен капитал</t>
  </si>
  <si>
    <t>2. Запишан капитал од приоритетни акции</t>
  </si>
  <si>
    <t>1. Запишан капитал од обични акции</t>
  </si>
  <si>
    <t xml:space="preserve">I. ЗАПИШАН КАПИТАЛ </t>
  </si>
  <si>
    <t xml:space="preserve">А. КАПИТАЛ И РЕЗЕРВИ                                                                     </t>
  </si>
  <si>
    <t>И. ВОН-БИЛАНСНА ЕВИДЕНЦИЈА - АКТИВА</t>
  </si>
  <si>
    <t xml:space="preserve">Ѕ. ВКУПНА АКТИВА  </t>
  </si>
  <si>
    <t>З. НЕТЕКОВНИ СРЕДСТВА КОИ СЕ ЧУВААТ ЗА ПРОДАЖБА И ПРЕКИНАТО РАБОТЕЊЕ</t>
  </si>
  <si>
    <t xml:space="preserve">3. Останати пресметани приходи и одложени трошоци </t>
  </si>
  <si>
    <t>2. Одложени трошоци на стекнување</t>
  </si>
  <si>
    <t>1. Претходно пресметани приходи по основ на камати и наемнини</t>
  </si>
  <si>
    <t xml:space="preserve">Ж. АКТИВНИ ВРЕМЕНСКИ РАЗГРАНИЧУВАЊА  </t>
  </si>
  <si>
    <t>III. ЗАЛИХИ И СИТЕН ИНВЕНТАР</t>
  </si>
  <si>
    <t>4. Останати парични средства и парични еквиваленти</t>
  </si>
  <si>
    <t>3. Издвоени парични средства за покривање на математичката резерва</t>
  </si>
  <si>
    <t>2. Парични средства во благајна</t>
  </si>
  <si>
    <t>1. Парични средства во банка</t>
  </si>
  <si>
    <t xml:space="preserve">II. ПАРИЧНИ СРЕДСТВА И ОСТАНАТИ ПАРИЧНИ ЕКВИВАЛЕНТИ </t>
  </si>
  <si>
    <t>2. Останати материјални средства</t>
  </si>
  <si>
    <t>1. Опрема</t>
  </si>
  <si>
    <t xml:space="preserve">I. МАТЕРИЈАЛНИ СРЕДСТВА КОИ СЛУЖАТ ЗА ВРШЕЊЕ НА ДЕЈНОСТА (ОСВЕН ЗЕМЈИШТЕ И ГРАДЕЖНИ ОБЈЕКТИ) </t>
  </si>
  <si>
    <t xml:space="preserve">Е. ОСТАНАТИ СРЕДСТВА  </t>
  </si>
  <si>
    <t>IV. ПОБАРУВАЊА  ПО ОСНОВ НА ЗАПИШАН А НЕУПЛАТЕН КАПИТАЛ</t>
  </si>
  <si>
    <t>3. Останати побарувања</t>
  </si>
  <si>
    <t>2. Побарувања по основ на финансиски вложувања</t>
  </si>
  <si>
    <t>1. Останати побарувања од непосредни работи на осигурување</t>
  </si>
  <si>
    <t xml:space="preserve">III. ОСТАНАТИ ПОБАРУВАЊА </t>
  </si>
  <si>
    <t>3. Останати побарувања од работи на соосигурување и реосигурување</t>
  </si>
  <si>
    <t xml:space="preserve">2. Побарувања по основ на учество во надомест на штети од соосигурување и реосигурување </t>
  </si>
  <si>
    <t xml:space="preserve">II. ПОБАРУВАЊА ОД РАБОТИ НА СООСИГУРУВАЊЕ И РЕОСИГУРУВАЊЕ </t>
  </si>
  <si>
    <t>3. Останати побарувања од непосредни работи на осигурување</t>
  </si>
  <si>
    <t xml:space="preserve">2. Побарувања од посредници </t>
  </si>
  <si>
    <t xml:space="preserve">1. Побарувања од осигуреници  </t>
  </si>
  <si>
    <t xml:space="preserve">I. ПОБАРУВАЊА ОД НЕПОСРЕДНИ РАБОТИ НА ОСИГУРУВАЊЕ </t>
  </si>
  <si>
    <t xml:space="preserve">Ѓ. ПОБАРУВАЊА  </t>
  </si>
  <si>
    <t>2. Тековни даночни средства</t>
  </si>
  <si>
    <t>1. Одложени даночни средства</t>
  </si>
  <si>
    <t xml:space="preserve">Д. ОДЛОЖЕНИ И ТЕКОВНИ ДАНОЧНИ СРЕДСТВА </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</si>
  <si>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</si>
  <si>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6. Дел за соосигурување и реосигурување во бруто останатите технички резерви</t>
  </si>
  <si>
    <t>5. Дел за соосигурување и реосигурување во бруто еквилизационата резерва</t>
  </si>
  <si>
    <t>4. Дел за соосигурување и реосигурување во бруто резервите за бонуси и попусти</t>
  </si>
  <si>
    <t>2. Дел за соосигурување и реосигурување во бруто математичката резерва</t>
  </si>
  <si>
    <t xml:space="preserve">В. ДЕЛ ЗА СООСИГУРУВАЊЕ И РЕОСИГУРУВАЊЕ ВО БРУТО ТЕХНИЧКИТЕ РЕЗЕРВИ  </t>
  </si>
  <si>
    <t>IV. ДЕПОЗИТИ НА ДРУШТВА ЗА РЕОСИГУРУВАЊЕ КАЈ ЦЕДЕНТИ, ПО ОСНОВ НА ДОГОВОРИ ЗА РЕОСИГУРУВАЊЕ</t>
  </si>
  <si>
    <t>5. Деривативни финансиски инструменти</t>
  </si>
  <si>
    <t>4.4 Останати пласмани</t>
  </si>
  <si>
    <t>4.3 останати заеми</t>
  </si>
  <si>
    <t>4.2 Заеми обезбедени со хипотека</t>
  </si>
  <si>
    <t>4.1 Дадени депозити</t>
  </si>
  <si>
    <t xml:space="preserve">4. Депозити, заеми и останати пласмани </t>
  </si>
  <si>
    <t>3.4 Акции и удели во инвестициски фондови</t>
  </si>
  <si>
    <t>3.3 Акции, удели и останати  сопственички инструменти</t>
  </si>
  <si>
    <t>3.2 Должнички хартии од вредност со рок на достасување над една година</t>
  </si>
  <si>
    <t>3.1 Должнички хартии од вредност со рок на достасување до една година</t>
  </si>
  <si>
    <t xml:space="preserve">3. Финансиски вложувања за тргување </t>
  </si>
  <si>
    <t>2.4 Акции и удели во инвестициски фондови</t>
  </si>
  <si>
    <t>2.3 Акции, удели и останати  сопственички инструменти</t>
  </si>
  <si>
    <t>2.2 Должнички хартии од вредност со рок на достасување над една година</t>
  </si>
  <si>
    <t>2.1 Должнички хартии од вредност со рок на достасување до една година</t>
  </si>
  <si>
    <t xml:space="preserve">2. Финансиски вложувања расположливи за продажба </t>
  </si>
  <si>
    <t>1.2 Должнички хартии од вредност со рок на достасување над една година</t>
  </si>
  <si>
    <t>1.1 Должнички хартии од вредност со рок на достасување до една година</t>
  </si>
  <si>
    <t>1. Финансиски вложувања кои се чуваат до достасување</t>
  </si>
  <si>
    <t xml:space="preserve">III. ОСТАНАТИ ФИНАНСИСКИ ВЛОЖУВАЊА  </t>
  </si>
  <si>
    <t>7. Вложувања во заеднички контролирани ентитети</t>
  </si>
  <si>
    <t xml:space="preserve">6. Останати финансиски вложувања во придружени друштва </t>
  </si>
  <si>
    <t>5. Останати финансиски вложувања во друштва во група - подружници</t>
  </si>
  <si>
    <t>4. Должнички хартии од вредност кои ги издале придружени друштва  и заеми на придружени друштва</t>
  </si>
  <si>
    <t>3.  Акции, удели и останати сопственички инструменти во придружени друштва</t>
  </si>
  <si>
    <t>2. Должнички хартии од вредност кои ги издале друштва во група - подружници и заеми на друштва во група - подружници</t>
  </si>
  <si>
    <t>1. Акции, удели и останати  сопственички инструменти од вредност во друштва во група - подружници</t>
  </si>
  <si>
    <t>2.3 Останати материјални средства</t>
  </si>
  <si>
    <t>2.2  Градежни објекти</t>
  </si>
  <si>
    <t>2.1 Земјиште</t>
  </si>
  <si>
    <t xml:space="preserve">2. Земјиште, градежни објекти и останати средства кои не служат за вршење на дејноста </t>
  </si>
  <si>
    <t>1.2 Градежни објекти</t>
  </si>
  <si>
    <t>1.1 Земјиште</t>
  </si>
  <si>
    <t xml:space="preserve">1. Земјиште и градежни објекти кои служат за вршење на дејноста </t>
  </si>
  <si>
    <t xml:space="preserve">I. ЗЕМЈИШТЕ, ГРАДЕЖНИ ОБЈЕКТИ И ОСТАНАТИ МАТЕРИЈАЛНИ СРЕДСТВА </t>
  </si>
  <si>
    <t xml:space="preserve">Б. ВЛОЖУВАЊА </t>
  </si>
  <si>
    <t>2. Останати нематеријални средства</t>
  </si>
  <si>
    <t>1. Гудвил</t>
  </si>
  <si>
    <t xml:space="preserve">A. НЕМАТЕРИЈАЛНИ СРЕДСТВА </t>
  </si>
  <si>
    <t>Опис на позицијата</t>
  </si>
  <si>
    <t>Анекс бр. 14</t>
  </si>
  <si>
    <t>XIII. ОДЛОЖЕН ДАНОК</t>
  </si>
  <si>
    <t xml:space="preserve">XII. ДАНОК НА ДОБИВКА ОДНОСНО ЗАГУБА </t>
  </si>
  <si>
    <t>IX. ОСТАНАТИ РАСХОДИ, ВКУЧУВАЈЌИ И ВРЕДНОСНИ УСОГЛАСУВАЊА</t>
  </si>
  <si>
    <t>1. Трошоци за превентива</t>
  </si>
  <si>
    <t>6. Останати трошоци од вложувања</t>
  </si>
  <si>
    <t>5.3 Останати финансиски вложувања</t>
  </si>
  <si>
    <t>5.2 Финансиски вложувања за тргување  (по објективна вредност)</t>
  </si>
  <si>
    <t>5.1 Финансиски вложувања расположливи за продажба</t>
  </si>
  <si>
    <t>4. Вредносно усогласување (нереализирани загуби, сведување на објективна вредност)</t>
  </si>
  <si>
    <t>3. Негативни курсни разлики</t>
  </si>
  <si>
    <t>2. Трошоци за камати</t>
  </si>
  <si>
    <t>2.4 Останати административни трошоци</t>
  </si>
  <si>
    <t>2.3 Трошоци за услуги на физички лица кои не вршат дејност (договори за работа, авторски договори и други правни односи) заедно со сите давачки</t>
  </si>
  <si>
    <t>2.2 Трошоци за вработените</t>
  </si>
  <si>
    <t>2.1 Амортизација на материјални средства кои служат за вршење на дејноста</t>
  </si>
  <si>
    <t>1.1 Провизија</t>
  </si>
  <si>
    <t>2. Трошоци за попусти (кои не зависат од резултатот)</t>
  </si>
  <si>
    <t>1. Трошоци за бонуси (кои зависат од резултатот)</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</si>
  <si>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</si>
  <si>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 xml:space="preserve">1. Промени во бруто математичката резерва за осигурување на живот каде инвестициониот ризик е на товар на осигуреникот </t>
  </si>
  <si>
    <t>3.2 Промени во останатите бруто технички резерви – дел за соосигурување и реосигурување</t>
  </si>
  <si>
    <t>3.1 Промени во останатите бруто технички резерви</t>
  </si>
  <si>
    <t xml:space="preserve">2.2 Промени во бруто еквилизационата резерва  - дел за соосигурување/реосигурување </t>
  </si>
  <si>
    <t>2.1. Промени во бруто еквилизационата резерва</t>
  </si>
  <si>
    <t xml:space="preserve">1.2 Промени во бруто математичката резерва  - дел за соосигурување/реосигурување </t>
  </si>
  <si>
    <t xml:space="preserve">1.1 Промени во бруто математичката резерва </t>
  </si>
  <si>
    <t>4. Бруто исплатени штети – дел за реосигурување/ретроцесија</t>
  </si>
  <si>
    <t xml:space="preserve">3. Бруто исплатени штети – дел за соосигурување  </t>
  </si>
  <si>
    <t>2. Намалување за приходот од бруто реализирани регресни побарувања</t>
  </si>
  <si>
    <t xml:space="preserve">1. Бруто исплатени штети </t>
  </si>
  <si>
    <t>7. Останати приходи од вложувања</t>
  </si>
  <si>
    <t>6.3 Останати финансиски вложувања</t>
  </si>
  <si>
    <t>6.2 Финансиски вложувања за тргување  (по објективна вредност)</t>
  </si>
  <si>
    <t>6.1 Финансиски вложувања расположливи за продажба</t>
  </si>
  <si>
    <t>5. Вредносно усогласување (нереализирани добивки, сведување на објективна вредност)</t>
  </si>
  <si>
    <t>4. Позитивни курсни разлики</t>
  </si>
  <si>
    <t>3. Приходи од камати</t>
  </si>
  <si>
    <t>2.3 Приходи од продажба на земјиште и градежни објекти</t>
  </si>
  <si>
    <t>2.2 Приходи од зголемување на вредноста на земјиште и градежни објекти</t>
  </si>
  <si>
    <t>2.1 Приходи од наемнини</t>
  </si>
  <si>
    <t xml:space="preserve">1. Приходи од подружници, придружени друштва и заеднички контролирани ентитети </t>
  </si>
  <si>
    <t xml:space="preserve">7. Промена во бруто резервата за преносна премија - дел за соосигурување </t>
  </si>
  <si>
    <t>5. Бруто полисирана премија предадена во реосигурување/ ретроцесија</t>
  </si>
  <si>
    <t xml:space="preserve">4. Бруто полисирана премија предадена во соосигурување </t>
  </si>
  <si>
    <t>3. Бруто полисирана премија за реосигурување/ретроцесија</t>
  </si>
  <si>
    <t xml:space="preserve">2. Бруто полисирана премија за соосигурување </t>
  </si>
  <si>
    <t>1. Бруто полисирана премија за осигурување</t>
  </si>
  <si>
    <t>Вкупно живот 2014</t>
  </si>
  <si>
    <t>Вкупно неживот 2014</t>
  </si>
  <si>
    <t>Анекс бр. 15</t>
  </si>
  <si>
    <t>Анекс бр. 7</t>
  </si>
  <si>
    <t>Анекс бр. 3</t>
  </si>
  <si>
    <t>Анекс бр. 4</t>
  </si>
  <si>
    <t>Анекс бр. 6</t>
  </si>
  <si>
    <t>Анекс бр. 8</t>
  </si>
  <si>
    <t>Обврски врз основа на камати од обврските врз основа на кредити</t>
  </si>
  <si>
    <r>
      <t>Приходи од камати од нефинансиски</t>
    </r>
    <r>
      <rPr>
        <sz val="10"/>
        <rFont val="Tahoma"/>
        <family val="2"/>
        <charset val="204"/>
      </rPr>
      <t>те</t>
    </r>
    <r>
      <rPr>
        <sz val="10"/>
        <rFont val="Tahoma"/>
        <family val="2"/>
      </rPr>
      <t xml:space="preserve"> друштва</t>
    </r>
  </si>
  <si>
    <r>
      <t>Приходи од камати од сектор</t>
    </r>
    <r>
      <rPr>
        <sz val="10"/>
        <rFont val="Tahoma"/>
        <family val="2"/>
        <charset val="204"/>
      </rPr>
      <t>от „</t>
    </r>
    <r>
      <rPr>
        <sz val="10"/>
        <rFont val="Tahoma"/>
        <family val="2"/>
      </rPr>
      <t>држава</t>
    </r>
    <r>
      <rPr>
        <sz val="10"/>
        <rFont val="Tahoma"/>
        <family val="2"/>
        <charset val="204"/>
      </rPr>
      <t>“</t>
    </r>
  </si>
  <si>
    <r>
      <t>Приходи од камати од централна</t>
    </r>
    <r>
      <rPr>
        <sz val="10"/>
        <rFont val="Tahoma"/>
        <family val="2"/>
        <charset val="204"/>
      </rPr>
      <t>та</t>
    </r>
    <r>
      <rPr>
        <sz val="10"/>
        <rFont val="Tahoma"/>
        <family val="2"/>
      </rPr>
      <t xml:space="preserve"> влада</t>
    </r>
  </si>
  <si>
    <r>
      <t>Приходи од камати од централна</t>
    </r>
    <r>
      <rPr>
        <sz val="10"/>
        <rFont val="Tahoma"/>
        <family val="2"/>
        <charset val="204"/>
      </rPr>
      <t>та</t>
    </r>
    <r>
      <rPr>
        <sz val="10"/>
        <rFont val="Tahoma"/>
        <family val="2"/>
      </rPr>
      <t xml:space="preserve"> банка</t>
    </r>
  </si>
  <si>
    <r>
      <t>Приходи од камати од домаќинства</t>
    </r>
    <r>
      <rPr>
        <sz val="10"/>
        <rFont val="Tahoma"/>
        <family val="2"/>
        <charset val="204"/>
      </rPr>
      <t>а</t>
    </r>
  </si>
  <si>
    <r>
      <t>Приходи од камата од физички</t>
    </r>
    <r>
      <rPr>
        <sz val="10"/>
        <rFont val="Tahoma"/>
        <family val="2"/>
        <charset val="204"/>
      </rPr>
      <t>те</t>
    </r>
    <r>
      <rPr>
        <sz val="10"/>
        <rFont val="Tahoma"/>
        <family val="2"/>
      </rPr>
      <t xml:space="preserve"> лица</t>
    </r>
  </si>
  <si>
    <r>
      <t xml:space="preserve">Исправка на вредноста (загуби поради оштетување) на приходите од камата на </t>
    </r>
    <r>
      <rPr>
        <sz val="10"/>
        <rFont val="Tahoma"/>
        <family val="2"/>
        <charset val="204"/>
      </rPr>
      <t>нето-основа</t>
    </r>
  </si>
  <si>
    <r>
      <t>Расходи за камата за физички</t>
    </r>
    <r>
      <rPr>
        <sz val="10"/>
        <rFont val="Tahoma"/>
        <family val="2"/>
        <charset val="204"/>
      </rPr>
      <t>те</t>
    </r>
    <r>
      <rPr>
        <sz val="10"/>
        <rFont val="Tahoma"/>
        <family val="2"/>
      </rPr>
      <t xml:space="preserve"> лица</t>
    </r>
  </si>
  <si>
    <r>
      <t>НЕТО-ПРИХОДИ</t>
    </r>
    <r>
      <rPr>
        <b/>
        <sz val="10"/>
        <rFont val="Tahoma"/>
        <family val="2"/>
      </rPr>
      <t xml:space="preserve"> ОД ПРОВИЗИИ И НАДОМЕСТОЦИ</t>
    </r>
  </si>
  <si>
    <r>
      <t>НЕТО-ПРИХОДИ</t>
    </r>
    <r>
      <rPr>
        <b/>
        <sz val="10"/>
        <rFont val="Tahoma"/>
        <family val="2"/>
      </rPr>
      <t xml:space="preserve"> ОД ТРГУВАЊЕ</t>
    </r>
  </si>
  <si>
    <r>
      <t>НЕТО-ПРИХОД</t>
    </r>
    <r>
      <rPr>
        <b/>
        <sz val="10"/>
        <rFont val="Tahoma"/>
        <family val="2"/>
      </rPr>
      <t xml:space="preserve">И ОД ДРУГИ ФИНАНСИСКИ ИНСТРУМЕНТИ ЕВИДЕНТИРАНИ ПО ОБЈЕКТИВНА ВРЕДНОСТ </t>
    </r>
  </si>
  <si>
    <r>
      <t>НЕТО-ПРИХОДИ</t>
    </r>
    <r>
      <rPr>
        <b/>
        <sz val="10"/>
        <rFont val="Tahoma"/>
        <family val="2"/>
      </rPr>
      <t xml:space="preserve"> ОД КУРСНИ РАЗЛИКИ</t>
    </r>
  </si>
  <si>
    <r>
      <t xml:space="preserve">Реализирани </t>
    </r>
    <r>
      <rPr>
        <sz val="10"/>
        <rFont val="Tahoma"/>
        <family val="2"/>
        <charset val="204"/>
      </rPr>
      <t>нето-приходи</t>
    </r>
    <r>
      <rPr>
        <sz val="10"/>
        <rFont val="Tahoma"/>
        <family val="2"/>
      </rPr>
      <t xml:space="preserve"> од курсни разлики</t>
    </r>
  </si>
  <si>
    <r>
      <t xml:space="preserve">Нереализирани </t>
    </r>
    <r>
      <rPr>
        <sz val="10"/>
        <rFont val="Tahoma"/>
        <family val="2"/>
        <charset val="204"/>
      </rPr>
      <t>нето-приходи</t>
    </r>
    <r>
      <rPr>
        <sz val="10"/>
        <rFont val="Tahoma"/>
        <family val="2"/>
      </rPr>
      <t xml:space="preserve"> од курсни разлики</t>
    </r>
  </si>
  <si>
    <r>
      <t xml:space="preserve">Расходи </t>
    </r>
    <r>
      <rPr>
        <sz val="10"/>
        <rFont val="Tahoma"/>
        <family val="2"/>
        <charset val="204"/>
      </rPr>
      <t xml:space="preserve">врз </t>
    </r>
    <r>
      <rPr>
        <sz val="10"/>
        <rFont val="Tahoma"/>
        <family val="2"/>
      </rPr>
      <t>други основи</t>
    </r>
  </si>
  <si>
    <t>2015</t>
  </si>
  <si>
    <t xml:space="preserve">Број на субјекти </t>
  </si>
  <si>
    <t>Показател долг/капитал и резерви (пати)</t>
  </si>
  <si>
    <t>Каматоносен долг/ капитал и резерви (пати)</t>
  </si>
  <si>
    <t>Долгорочен каматоносен долг / Вкупен ангажиран капитал</t>
  </si>
  <si>
    <t>Показател за покриеност на расходите за камата со добивката од редовни активности</t>
  </si>
  <si>
    <t>Денови на наплата на тековните побарувања</t>
  </si>
  <si>
    <t>Обрт на тековните побарувањата (пати)</t>
  </si>
  <si>
    <t>Обрт на фиксните средства (пати)</t>
  </si>
  <si>
    <t>Обрт на нето работниот капитал (пати)</t>
  </si>
  <si>
    <t>Поврат на просечните вкупни средства</t>
  </si>
  <si>
    <t>Поврат на просечните сопствениот капитал</t>
  </si>
  <si>
    <t>Поврат на просечниот ангажираниот капитал</t>
  </si>
  <si>
    <t>Оперативна добивка/Вкупни средства</t>
  </si>
  <si>
    <t>Обрт на тековните побарувања (пати)</t>
  </si>
  <si>
    <t>Обрт на нето-работниот капитал (пати)</t>
  </si>
  <si>
    <t>Правни лица кои оствариле добивка во соодветната година</t>
  </si>
  <si>
    <t>Правни лица кои оствариле загуба во соодветната година</t>
  </si>
  <si>
    <t>Број на субјекти</t>
  </si>
  <si>
    <t>Задолженост на корпоративниот сектор кон домашниот банкарски систем</t>
  </si>
  <si>
    <t xml:space="preserve">Дејности  </t>
  </si>
  <si>
    <t>Износ на задолженост кон домашните банки (во милиони денари)</t>
  </si>
  <si>
    <t>Структура на задолженоста кон домашните банки (во %)</t>
  </si>
  <si>
    <t>Релативна промена на задолженоста кон домашните банки (во %)</t>
  </si>
  <si>
    <t>ВКУПНО</t>
  </si>
  <si>
    <t>Апсолутна промена на задолженоста кон домашните банки (во милиони денари)</t>
  </si>
  <si>
    <t>Задолженост на корпоративниот сектор кон домашните банки - валутна структура и структура по тип на каматни стапки</t>
  </si>
  <si>
    <t>Валутна структура на задолженоста кон домашните банки</t>
  </si>
  <si>
    <t>Структура на задолженоста кон домашните банки по тип на каматни стапки</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</si>
  <si>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</si>
  <si>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</si>
  <si>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</si>
  <si>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</si>
  <si>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</si>
  <si>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Висина на просечната каматна стапка на редовните недостасани кредити на корпоративниот сектор и распон над стапката на благајнички записи, СКИБОР и ЕУРИБОР, по дејности</t>
  </si>
  <si>
    <t>состојба на 31.12.2015</t>
  </si>
  <si>
    <t>број на п.п. над стапка на благајнички записи</t>
  </si>
  <si>
    <t>број на п.п. над стапка на ЕУРИБОР- 1 месец</t>
  </si>
  <si>
    <t>број на п.п. над стапка на ЕУРИБОР- 12 месец</t>
  </si>
  <si>
    <t>Показател за вкупна задолженост</t>
  </si>
  <si>
    <t>(Вкупна пасива - главнина и резерви) / вкупна пасива</t>
  </si>
  <si>
    <t>(Вкупна пасива - главнина и резерви) / вкупна главнина и резерви</t>
  </si>
  <si>
    <t>Показател за долгорочна задолженост</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</si>
  <si>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</si>
  <si>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Каматоносен долг/капитал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</si>
  <si>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</si>
  <si>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</si>
  <si>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ЕБИТ (Добивка од деловни активности) / финансиски расходи</t>
  </si>
  <si>
    <t>Показател за покриеност на каматните расходи</t>
  </si>
  <si>
    <t>ЕБИТ (Добивка од деловни активности) / расходи за камата</t>
  </si>
  <si>
    <t>ЕБИТ (Добивка од деловни активности)</t>
  </si>
  <si>
    <t>Поврат на просечната актива - РОAА</t>
  </si>
  <si>
    <t>Нето добивка (загуба) / просек на вкупна актива од последните два периода</t>
  </si>
  <si>
    <t>Поврат на просечниот капитал и резерви - РОАЕ</t>
  </si>
  <si>
    <t>Нето добивка (загуба) / просек на капитал и резерви од последните два периода</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</si>
  <si>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</si>
  <si>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</si>
  <si>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(Нето добивка за деловната година - нето загуба за деловната година) / приходи од работењето</t>
  </si>
  <si>
    <t>Обрт на вкупни средства</t>
  </si>
  <si>
    <t>Приходи од работењето / просек на вкупна актива од последните два периода</t>
  </si>
  <si>
    <t>Обрт на фиксни средства</t>
  </si>
  <si>
    <t>Приходи од работењето / просек на (вложувања во недвижности + материјални средства) за последните два периода</t>
  </si>
  <si>
    <t>Приходи од работењето / просечни залихи од последните два периода</t>
  </si>
  <si>
    <t>Обрт на побарувања</t>
  </si>
  <si>
    <t>Приходи од работењето / просечни долгорочни и краткорочни побарувања од последните два периода</t>
  </si>
  <si>
    <t>Обрт на тековните побарувања</t>
  </si>
  <si>
    <t>Приходи од работењето / просечни краткорочни побарувања од последните два периода</t>
  </si>
  <si>
    <t>Обрт на нето работниот капитал</t>
  </si>
  <si>
    <t>Приходи од работењето / Нето работен капитал</t>
  </si>
  <si>
    <t>Приходи од работењето / просечни капитал и резерви од последните два периода</t>
  </si>
  <si>
    <t>365 / обрт на побарувања</t>
  </si>
  <si>
    <t>Денови на врзување на тековните побарувањата</t>
  </si>
  <si>
    <t>366 / обрт на тековните побарувања</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</si>
  <si>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</si>
  <si>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</si>
  <si>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Додадена вредност на одделните дејности на корпоративниот сектор, по постојани цени од 2005 година</t>
  </si>
  <si>
    <t>Износ на додадената вредност (во милиони денари)</t>
  </si>
  <si>
    <t>Структура на додадената вредност (во %)</t>
  </si>
  <si>
    <t>Годишна апсолутна промена на додадената вредност (во милиони денари)</t>
  </si>
  <si>
    <t>Годишна стапка на промена на додадената вредност (во %)</t>
  </si>
  <si>
    <t>Придонес во годишната промена на додадената вредност (во %)</t>
  </si>
  <si>
    <t>Трговија на големо и мало, транспорт, складирање и угостителство</t>
  </si>
  <si>
    <t>Дејности во врска со недвижен имот, стручни, научни, технички, административни и помошни услужни дејности</t>
  </si>
  <si>
    <t xml:space="preserve">Додадена вредност на одделните дејности на корпоративниот сектор, по тековни цени </t>
  </si>
  <si>
    <t>Број на вработени лица во корпоративниот сектор и по одделни дејности</t>
  </si>
  <si>
    <t>Апсолутна промена на бројот на вработените лица на крајот од годината</t>
  </si>
  <si>
    <t>Годишна стапка на промена на бројот на вработените лица на крајот од годината (во %)</t>
  </si>
  <si>
    <t>Придонес во годишната промена на бројот на вработените лица (во %)</t>
  </si>
  <si>
    <t>Нето исплатени плати (во денари)</t>
  </si>
  <si>
    <t>Промена на нето исплатените плати во 2015</t>
  </si>
  <si>
    <t>Кв.4 2014</t>
  </si>
  <si>
    <t>Кв.1 2015</t>
  </si>
  <si>
    <t>Кв.2 2015</t>
  </si>
  <si>
    <t>Кв.3 2015</t>
  </si>
  <si>
    <t>Кв.4 2015</t>
  </si>
  <si>
    <t>2014, просек од квартални податоци</t>
  </si>
  <si>
    <t>2015, просек од квартални податоци</t>
  </si>
  <si>
    <t>апсолутна (во денари)</t>
  </si>
  <si>
    <t>релативна (во %)</t>
  </si>
  <si>
    <t>придонес (во %)</t>
  </si>
  <si>
    <t>* Нето платите за вкупниот корпоративен сектор се пресметува пондериран просек од платите за одделните дејности, при што како пондер се зема бројот на вработените во одделните дејности</t>
  </si>
  <si>
    <t>** Извор на податоци: соопштенија на Државниот завод за статистика и интерни пресметки на НБРМ.</t>
  </si>
  <si>
    <t>Показатели за продуктивноста во корпоративниот сектор и по одделни дејности</t>
  </si>
  <si>
    <t>Годишна стапка на промена на додадената вредност по вработен (во %)</t>
  </si>
  <si>
    <t>Трошоци по единица труд</t>
  </si>
  <si>
    <t>Задолжителна резерва на сметка кај НБРМ</t>
  </si>
  <si>
    <t>ПЛАСМАНИ КАЈ ФИНАНСИСКИ ИНСТИТУЦИИ</t>
  </si>
  <si>
    <t>Сметки и депозити кај домашните банки</t>
  </si>
  <si>
    <t>ПЛАСМАНИ КАЈ НЕФИНАНСИСКИТЕ СУБЈЕКТИ</t>
  </si>
  <si>
    <t>ДЕПОЗИТИ ПО ВИДУВАЊЕ НА ДОМАЌИНСТВА</t>
  </si>
  <si>
    <t>Депозити по видување на домаќинствата во денари</t>
  </si>
  <si>
    <t>КРАТКОРОЧНИ ДЕПОЗИТИ НА ДОМАЌИНСТВА</t>
  </si>
  <si>
    <t>Ограничени депозити на домаќинства до една година</t>
  </si>
  <si>
    <t>ДОЛГОРОЧНИ ДЕПОЗИТИ НА ДОМАЌИНСТВА</t>
  </si>
  <si>
    <t>Ограничени депозити на домаќинства над една година</t>
  </si>
  <si>
    <t>Обврски врз основа на кредити кон домашните банки</t>
  </si>
  <si>
    <t>Обврски врз основа на камати од депозити по видување</t>
  </si>
  <si>
    <t>Загуба во тековната година</t>
  </si>
  <si>
    <t>ДОБИВКА ВО ТЕКОВНАТА ГОДИНА</t>
  </si>
  <si>
    <t>Приходи од камати од финансиските институции</t>
  </si>
  <si>
    <t>Приходи од камати од домашните банки</t>
  </si>
  <si>
    <r>
      <t>Расходи за камата за финансиски</t>
    </r>
    <r>
      <rPr>
        <sz val="10"/>
        <rFont val="Tahoma"/>
        <family val="2"/>
        <charset val="204"/>
      </rPr>
      <t>те</t>
    </r>
    <r>
      <rPr>
        <sz val="10"/>
        <rFont val="Tahoma"/>
        <family val="2"/>
      </rPr>
      <t xml:space="preserve"> институции</t>
    </r>
  </si>
  <si>
    <t>Расходи за камата за домашните банки</t>
  </si>
  <si>
    <t>ДОБИВКА /ЗАГУБА</t>
  </si>
  <si>
    <t>во 000 денари</t>
  </si>
  <si>
    <t>ОПИС</t>
  </si>
  <si>
    <t>31.12.2010</t>
  </si>
  <si>
    <t>31.12.2011</t>
  </si>
  <si>
    <t>31.12.2012</t>
  </si>
  <si>
    <t>31.12.2015</t>
  </si>
  <si>
    <t xml:space="preserve">    - достасани кредити во денари</t>
  </si>
  <si>
    <t xml:space="preserve">    - краткорочни кредити во денари</t>
  </si>
  <si>
    <t xml:space="preserve">    - долгорочни кредити во денари</t>
  </si>
  <si>
    <t xml:space="preserve">    - нефункционални кредити во денари</t>
  </si>
  <si>
    <t xml:space="preserve">  Вкупно денари</t>
  </si>
  <si>
    <t xml:space="preserve">    - достасани кредити во денари со девизна клаузула</t>
  </si>
  <si>
    <t xml:space="preserve">    - краткорочни кредити во денари со девизна клаузула</t>
  </si>
  <si>
    <t xml:space="preserve">    - долгорочни кредити во денари со девизна клаузула</t>
  </si>
  <si>
    <t xml:space="preserve">    - нефункционални кредити во денари со девизна клаузула</t>
  </si>
  <si>
    <t xml:space="preserve">  Вкупно денари со девизна клаузула</t>
  </si>
  <si>
    <t xml:space="preserve">    - депозити по видување во денари</t>
  </si>
  <si>
    <t xml:space="preserve">    - краткорочно орочени депозити во денари</t>
  </si>
  <si>
    <t xml:space="preserve">    - долгорочно орочени депозити во денари</t>
  </si>
  <si>
    <t xml:space="preserve">    - депозити по видување во денари со девизна клаузула</t>
  </si>
  <si>
    <t xml:space="preserve">    - краткорочно орочени депозити во денари со девизна клаузула</t>
  </si>
  <si>
    <t xml:space="preserve">    - долгорочно орочени депозити во денари со девизна клаузула</t>
  </si>
  <si>
    <t>Индикатори за финансиска стабилност на банкарскиот систем на Република Македонија, 2005 - 2015</t>
  </si>
  <si>
    <t>Банки</t>
  </si>
  <si>
    <t>Ниво на финансиска интермедијација</t>
  </si>
  <si>
    <r>
      <t>Актива/БДП</t>
    </r>
    <r>
      <rPr>
        <vertAlign val="superscript"/>
        <sz val="9"/>
        <rFont val="Tahoma"/>
        <family val="2"/>
        <charset val="204"/>
      </rPr>
      <t>19/</t>
    </r>
  </si>
  <si>
    <r>
      <t>Депозити од нефинансиски субјекти/БДП</t>
    </r>
    <r>
      <rPr>
        <vertAlign val="superscript"/>
        <sz val="9"/>
        <rFont val="Tahoma"/>
        <family val="2"/>
        <charset val="204"/>
      </rPr>
      <t>19/</t>
    </r>
  </si>
  <si>
    <r>
      <t>Кредити на нефинансиски субјекти/БДП</t>
    </r>
    <r>
      <rPr>
        <vertAlign val="superscript"/>
        <sz val="9"/>
        <rFont val="Tahoma"/>
        <family val="2"/>
        <charset val="204"/>
      </rPr>
      <t>19/</t>
    </r>
  </si>
  <si>
    <r>
      <t xml:space="preserve">Нефункционални кредити (нето за исправката на вредност за нефункционалните кредити) / сопствени средства </t>
    </r>
    <r>
      <rPr>
        <vertAlign val="superscript"/>
        <sz val="9"/>
        <rFont val="Tahoma"/>
        <family val="2"/>
        <charset val="204"/>
      </rPr>
      <t>3/</t>
    </r>
  </si>
  <si>
    <r>
      <t xml:space="preserve">Нефункционални кредити / бруто кредити </t>
    </r>
    <r>
      <rPr>
        <vertAlign val="superscript"/>
        <sz val="9"/>
        <rFont val="Tahoma"/>
        <family val="2"/>
        <charset val="204"/>
      </rPr>
      <t>2/</t>
    </r>
  </si>
  <si>
    <r>
      <t xml:space="preserve">Нефункционални кредити / бруто кредити </t>
    </r>
    <r>
      <rPr>
        <vertAlign val="superscript"/>
        <sz val="9"/>
        <rFont val="Tahoma"/>
        <family val="2"/>
        <charset val="204"/>
      </rPr>
      <t>3/</t>
    </r>
  </si>
  <si>
    <r>
      <t xml:space="preserve">Вкупни издвоени резервации за кредити / Нефункционални кредити </t>
    </r>
    <r>
      <rPr>
        <vertAlign val="superscript"/>
        <sz val="9"/>
        <rFont val="Tahoma"/>
        <family val="2"/>
        <charset val="204"/>
      </rPr>
      <t>2/</t>
    </r>
  </si>
  <si>
    <r>
      <t xml:space="preserve">Вкупни издвоени резервации за кредити / Нефункционални кредити </t>
    </r>
    <r>
      <rPr>
        <vertAlign val="superscript"/>
        <sz val="9"/>
        <rFont val="Tahoma"/>
        <family val="2"/>
        <charset val="204"/>
      </rPr>
      <t>3/</t>
    </r>
  </si>
  <si>
    <r>
      <t xml:space="preserve">       Држава </t>
    </r>
    <r>
      <rPr>
        <vertAlign val="superscript"/>
        <sz val="9"/>
        <rFont val="Tahoma"/>
        <family val="2"/>
        <charset val="204"/>
      </rPr>
      <t>4/</t>
    </r>
  </si>
  <si>
    <r>
      <t xml:space="preserve">      Други домашни сектори </t>
    </r>
    <r>
      <rPr>
        <vertAlign val="superscript"/>
        <sz val="9"/>
        <rFont val="Tahoma"/>
        <family val="2"/>
        <charset val="204"/>
      </rPr>
      <t>5/</t>
    </r>
  </si>
  <si>
    <r>
      <t xml:space="preserve">Големи изложености / сопствени средства </t>
    </r>
    <r>
      <rPr>
        <vertAlign val="superscript"/>
        <sz val="9"/>
        <rFont val="Tahoma"/>
        <family val="2"/>
        <charset val="204"/>
      </rPr>
      <t>6/</t>
    </r>
  </si>
  <si>
    <r>
      <t xml:space="preserve">Број на големи изложености </t>
    </r>
    <r>
      <rPr>
        <vertAlign val="superscript"/>
        <sz val="9"/>
        <rFont val="Tahoma"/>
        <family val="2"/>
        <charset val="204"/>
      </rPr>
      <t>7/</t>
    </r>
  </si>
  <si>
    <r>
      <t xml:space="preserve">Пазарно учество </t>
    </r>
    <r>
      <rPr>
        <vertAlign val="superscript"/>
        <sz val="9"/>
        <rFont val="Tahoma"/>
        <family val="2"/>
        <charset val="204"/>
      </rPr>
      <t>8/</t>
    </r>
  </si>
  <si>
    <r>
      <t xml:space="preserve">Големи изложености </t>
    </r>
    <r>
      <rPr>
        <vertAlign val="superscript"/>
        <sz val="9"/>
        <rFont val="Tahoma"/>
        <family val="2"/>
        <charset val="204"/>
      </rPr>
      <t>9/</t>
    </r>
  </si>
  <si>
    <r>
      <t>Изложеност на банкарскиот систем кон подружници и акционери со квалификувано учество</t>
    </r>
    <r>
      <rPr>
        <vertAlign val="superscript"/>
        <sz val="9"/>
        <rFont val="Tahoma"/>
        <family val="2"/>
        <charset val="204"/>
      </rPr>
      <t>20/</t>
    </r>
    <r>
      <rPr>
        <sz val="9"/>
        <rFont val="Tahoma"/>
        <family val="2"/>
        <charset val="204"/>
      </rPr>
      <t xml:space="preserve"> / сопствени средства</t>
    </r>
  </si>
  <si>
    <t>Кредити со валутна компонента / бруто кредити на нефинансиски субјекти</t>
  </si>
  <si>
    <t>Девизни кредити /бруто кредити на нефинансиски субјекти</t>
  </si>
  <si>
    <t>Денарски кредити во денари со девизна клаузула / бруто кредити на нефинансиски субјекти</t>
  </si>
  <si>
    <r>
      <t xml:space="preserve">РOAA </t>
    </r>
    <r>
      <rPr>
        <vertAlign val="superscript"/>
        <sz val="9"/>
        <rFont val="Tahoma"/>
        <family val="2"/>
        <charset val="204"/>
      </rPr>
      <t>10/</t>
    </r>
  </si>
  <si>
    <r>
      <t xml:space="preserve">РOAE  </t>
    </r>
    <r>
      <rPr>
        <vertAlign val="superscript"/>
        <sz val="9"/>
        <rFont val="Tahoma"/>
        <family val="2"/>
        <charset val="204"/>
      </rPr>
      <t>10/</t>
    </r>
  </si>
  <si>
    <r>
      <t xml:space="preserve">Нето каматен приход /бруто приходи </t>
    </r>
    <r>
      <rPr>
        <vertAlign val="superscript"/>
        <sz val="9"/>
        <rFont val="Tahoma"/>
        <family val="2"/>
        <charset val="204"/>
      </rPr>
      <t>11/</t>
    </r>
  </si>
  <si>
    <r>
      <t xml:space="preserve">Некаматни расходи / бруто приходи </t>
    </r>
    <r>
      <rPr>
        <vertAlign val="superscript"/>
        <sz val="9"/>
        <rFont val="Tahoma"/>
        <family val="2"/>
        <charset val="204"/>
      </rPr>
      <t>12/</t>
    </r>
  </si>
  <si>
    <t>Нето добивка (загуба) од тргување / бруто приходи</t>
  </si>
  <si>
    <r>
      <t xml:space="preserve">Распон меѓу каматни стапки на кредити и депозити во денари </t>
    </r>
    <r>
      <rPr>
        <vertAlign val="superscript"/>
        <sz val="9"/>
        <rFont val="Tahoma"/>
        <family val="2"/>
        <charset val="204"/>
      </rPr>
      <t>32/</t>
    </r>
  </si>
  <si>
    <r>
      <t xml:space="preserve">Високоликвидна актива / вкупна актива  </t>
    </r>
    <r>
      <rPr>
        <vertAlign val="superscript"/>
        <sz val="9"/>
        <rFont val="Tahoma"/>
        <family val="2"/>
        <charset val="204"/>
      </rPr>
      <t>13/</t>
    </r>
  </si>
  <si>
    <r>
      <t xml:space="preserve">Ликвидна актива / вкупна актива </t>
    </r>
    <r>
      <rPr>
        <vertAlign val="superscript"/>
        <sz val="9"/>
        <rFont val="Tahoma"/>
        <family val="2"/>
        <charset val="204"/>
      </rPr>
      <t>14/</t>
    </r>
  </si>
  <si>
    <r>
      <t xml:space="preserve">Ликвидна актива 2/ вкупна актива </t>
    </r>
    <r>
      <rPr>
        <vertAlign val="superscript"/>
        <sz val="9"/>
        <rFont val="Tahoma"/>
        <family val="2"/>
        <charset val="204"/>
      </rPr>
      <t>15/</t>
    </r>
  </si>
  <si>
    <r>
      <t xml:space="preserve">Високоликвидна актива / краткорочни обврски (договорна рочност) </t>
    </r>
    <r>
      <rPr>
        <vertAlign val="superscript"/>
        <sz val="9"/>
        <rFont val="Tahoma"/>
        <family val="2"/>
        <charset val="204"/>
      </rPr>
      <t>16/</t>
    </r>
  </si>
  <si>
    <r>
      <t>Високоликвидна актива / краткорочни обврски (преостаната рочност)</t>
    </r>
    <r>
      <rPr>
        <vertAlign val="superscript"/>
        <sz val="9"/>
        <rFont val="Tahoma"/>
        <family val="2"/>
        <charset val="204"/>
      </rPr>
      <t>16a/</t>
    </r>
  </si>
  <si>
    <t>Депозити на нефинансиски субјекти / бруто кредити на нефинансиски субјекти</t>
  </si>
  <si>
    <r>
      <t xml:space="preserve">Обврски со валутна компонента / вкупни обврски </t>
    </r>
    <r>
      <rPr>
        <vertAlign val="superscript"/>
        <sz val="9"/>
        <rFont val="Tahoma"/>
        <family val="2"/>
        <charset val="204"/>
      </rPr>
      <t>17/</t>
    </r>
  </si>
  <si>
    <r>
      <t xml:space="preserve">Небанкарски финансиски институции </t>
    </r>
    <r>
      <rPr>
        <b/>
        <i/>
        <vertAlign val="superscript"/>
        <sz val="10"/>
        <rFont val="Tahoma"/>
        <family val="2"/>
        <charset val="204"/>
      </rPr>
      <t>18/</t>
    </r>
  </si>
  <si>
    <r>
      <t>Учество на активата на небанкарските финансиски институции во БДП</t>
    </r>
    <r>
      <rPr>
        <vertAlign val="superscript"/>
        <sz val="9"/>
        <rFont val="Tahoma"/>
        <family val="2"/>
        <charset val="204"/>
      </rPr>
      <t>19/</t>
    </r>
  </si>
  <si>
    <r>
      <t xml:space="preserve">Финансиски пазари - индикатори за ликвидност </t>
    </r>
    <r>
      <rPr>
        <b/>
        <i/>
        <vertAlign val="superscript"/>
        <sz val="9"/>
        <rFont val="Tahoma"/>
        <family val="2"/>
        <charset val="204"/>
      </rPr>
      <t>30/</t>
    </r>
  </si>
  <si>
    <t>Меѓубанкарски пазар на необезбедени депозити</t>
  </si>
  <si>
    <t>Просечен дневен распон меѓу највисоката и најниската меѓубанкарска каматна стапка на пазарот на депозити -SKIBOR, во рочниот сегмент до 1 месец (во процентни поени), во текот на кварталот</t>
  </si>
  <si>
    <r>
      <t>Промет на меѓубанкарскиот пазар на необезбедени депозити во кварталот/ просечна состојба на денарските парични средства, расположливите депозити кај НБРМ и денарските меѓубанкарски побарувања</t>
    </r>
    <r>
      <rPr>
        <vertAlign val="superscript"/>
        <sz val="9"/>
        <rFont val="Tahoma"/>
        <family val="2"/>
        <charset val="204"/>
      </rPr>
      <t>31/</t>
    </r>
  </si>
  <si>
    <t>Девизен пазар</t>
  </si>
  <si>
    <r>
      <t xml:space="preserve">Просечен дневен распон меѓу куповниот и продажниот девизен курс (во % од просечната вредност од куповниот и продажниот девизен курс), во текот на кварталот </t>
    </r>
    <r>
      <rPr>
        <vertAlign val="superscript"/>
        <sz val="9"/>
        <rFont val="Tahoma"/>
        <family val="2"/>
        <charset val="204"/>
      </rPr>
      <t>22/</t>
    </r>
    <r>
      <rPr>
        <sz val="9"/>
        <rFont val="Tahoma"/>
        <family val="2"/>
        <charset val="204"/>
      </rPr>
      <t>:</t>
    </r>
  </si>
  <si>
    <t xml:space="preserve">     Девизен пазар со клиентите на банките:</t>
  </si>
  <si>
    <r>
      <t xml:space="preserve">          ЕУР </t>
    </r>
    <r>
      <rPr>
        <vertAlign val="superscript"/>
        <sz val="9"/>
        <rFont val="Tahoma"/>
        <family val="2"/>
        <charset val="204"/>
      </rPr>
      <t>29/</t>
    </r>
  </si>
  <si>
    <t xml:space="preserve">          УСД</t>
  </si>
  <si>
    <t xml:space="preserve">          ЦХФ</t>
  </si>
  <si>
    <t xml:space="preserve">          ГБП</t>
  </si>
  <si>
    <t xml:space="preserve">     Менувачки пазар со клиентите на банките:</t>
  </si>
  <si>
    <r>
      <t xml:space="preserve">Просечен дневен промет на девизниот пазар, во текот на кварталот (во милиони евра) </t>
    </r>
    <r>
      <rPr>
        <vertAlign val="superscript"/>
        <sz val="9"/>
        <rFont val="Tahoma"/>
        <family val="2"/>
        <charset val="204"/>
      </rPr>
      <t>23/</t>
    </r>
  </si>
  <si>
    <r>
      <t>Промет на девизниот пазар во кварталот</t>
    </r>
    <r>
      <rPr>
        <vertAlign val="superscript"/>
        <sz val="9"/>
        <rFont val="Tahoma"/>
        <family val="2"/>
        <charset val="204"/>
      </rPr>
      <t>24/</t>
    </r>
    <r>
      <rPr>
        <sz val="9"/>
        <rFont val="Tahoma"/>
        <family val="2"/>
        <charset val="204"/>
      </rPr>
      <t>/ просечна состојба на паричната маса М1 во кварталот (во %)</t>
    </r>
  </si>
  <si>
    <r>
      <t>Промет на девизниот пазар во кварталот</t>
    </r>
    <r>
      <rPr>
        <vertAlign val="superscript"/>
        <sz val="9"/>
        <rFont val="Tahoma"/>
        <family val="2"/>
        <charset val="204"/>
      </rPr>
      <t>24/</t>
    </r>
    <r>
      <rPr>
        <sz val="9"/>
        <rFont val="Tahoma"/>
        <family val="2"/>
        <charset val="204"/>
      </rPr>
      <t>/ просечна состојба на паричната маса М2 во кварталот (во %)</t>
    </r>
  </si>
  <si>
    <t>Пазар на капитал</t>
  </si>
  <si>
    <r>
      <t xml:space="preserve">Просечен пондериран дневен распон меѓу куповната и продажната цена на хартиите од вредност коишто котираат на официјалниот пазар на Македонската берза (во % од последната цена), во текот на кварталот </t>
    </r>
    <r>
      <rPr>
        <vertAlign val="superscript"/>
        <sz val="9"/>
        <rFont val="Tahoma"/>
        <family val="2"/>
        <charset val="204"/>
      </rPr>
      <t>25/</t>
    </r>
    <r>
      <rPr>
        <sz val="9"/>
        <rFont val="Tahoma"/>
        <family val="2"/>
        <charset val="204"/>
      </rPr>
      <t>:</t>
    </r>
  </si>
  <si>
    <t xml:space="preserve">     Обични акции коишто се дел од индексот МБИ-10</t>
  </si>
  <si>
    <t xml:space="preserve">     Обврзници коишто котираат на официјалниот пазар на Македонската берза</t>
  </si>
  <si>
    <t xml:space="preserve">     Обични акции издадени од банки</t>
  </si>
  <si>
    <r>
      <t xml:space="preserve">Показател за просечниот дневен промет на хартите од вредност (во %, просек за кварталот) </t>
    </r>
    <r>
      <rPr>
        <vertAlign val="superscript"/>
        <sz val="9"/>
        <rFont val="Tahoma"/>
        <family val="2"/>
        <charset val="204"/>
      </rPr>
      <t>26/</t>
    </r>
  </si>
  <si>
    <t>Секундарен пазар на хартии од вредност - пазар преку шалтер</t>
  </si>
  <si>
    <r>
      <t xml:space="preserve">Просечен дневен распон меѓу котираната куповна и котираната продажната цена на хартиите од вредност со кои се тргува на пазарот преку шалтер (во % од просечната вредност од котираната куповна и продажна цена), во текот на кварталот </t>
    </r>
    <r>
      <rPr>
        <vertAlign val="superscript"/>
        <sz val="9"/>
        <rFont val="Tahoma"/>
        <family val="2"/>
        <charset val="204"/>
      </rPr>
      <t>27/</t>
    </r>
    <r>
      <rPr>
        <sz val="9"/>
        <rFont val="Tahoma"/>
        <family val="2"/>
        <charset val="204"/>
      </rPr>
      <t>:</t>
    </r>
  </si>
  <si>
    <t xml:space="preserve">     Државни записи (прикажани се рочните блокови за кои има соодветни котации во кварталот):</t>
  </si>
  <si>
    <t xml:space="preserve">          преостаната рочност до 1 месец</t>
  </si>
  <si>
    <t xml:space="preserve">          преостаната рочност од 1 до 3 месеци</t>
  </si>
  <si>
    <t xml:space="preserve">          преостаната рочност од 3 до 6 месеци</t>
  </si>
  <si>
    <t xml:space="preserve">          преостаната рочност од 6 до 9 месеци</t>
  </si>
  <si>
    <t xml:space="preserve">     Континуирани државни обврзници (прикажани се рочните блокови за кои има соодветни котации во кварталот):</t>
  </si>
  <si>
    <t xml:space="preserve">     Благајнички записи (прикажани се рочните блокови за кои има соодветни котации во кварталот):</t>
  </si>
  <si>
    <t>нема соодветни котации</t>
  </si>
  <si>
    <r>
      <t>Показател за просечниот дневен промет на хартиите од вредност на пазарот преку шалтер (во %, просек за кварталот)</t>
    </r>
    <r>
      <rPr>
        <vertAlign val="superscript"/>
        <sz val="9"/>
        <rFont val="Tahoma"/>
        <family val="2"/>
        <charset val="204"/>
      </rPr>
      <t>28/</t>
    </r>
  </si>
  <si>
    <t xml:space="preserve">     Дефинитивни трансакции со државни записи</t>
  </si>
  <si>
    <t xml:space="preserve">     Дефинитивни трансакции со континуирани државни обврзници</t>
  </si>
  <si>
    <t xml:space="preserve">     Дефинитивни трансакции со благајнички записи</t>
  </si>
  <si>
    <t xml:space="preserve">     Репо трансакции со државни записи</t>
  </si>
  <si>
    <t xml:space="preserve">     Репо трансакции со континуирани државни обврзници</t>
  </si>
  <si>
    <t xml:space="preserve">     Репо трансакции со благајнички записи</t>
  </si>
  <si>
    <r>
      <t>Корпоративен сектор</t>
    </r>
    <r>
      <rPr>
        <b/>
        <i/>
        <vertAlign val="superscript"/>
        <sz val="9"/>
        <rFont val="Tahoma"/>
        <family val="2"/>
      </rPr>
      <t>21/</t>
    </r>
  </si>
  <si>
    <r>
      <t>Покриеност на финансиските расходи со добивка од редовно работење пред даноци и камати (пати)</t>
    </r>
    <r>
      <rPr>
        <vertAlign val="superscript"/>
        <sz val="9"/>
        <rFont val="Tahoma"/>
        <family val="2"/>
        <charset val="204"/>
      </rPr>
      <t>34/</t>
    </r>
  </si>
  <si>
    <t>Покриеност на расходите за камати со добивка од редовно работење пред даноци и камати (пати)</t>
  </si>
  <si>
    <r>
      <t>Стапка на поврат на капитал и резерви</t>
    </r>
    <r>
      <rPr>
        <vertAlign val="superscript"/>
        <sz val="9"/>
        <rFont val="Tahoma"/>
        <family val="2"/>
        <charset val="204"/>
      </rPr>
      <t>33/</t>
    </r>
  </si>
  <si>
    <t>Сервисирање на долгот кон банкарски систем (главница и камата)/расположив доход</t>
  </si>
  <si>
    <t xml:space="preserve">   Извор: НБРМ, Отсек за финансиска стабилност, согласно со препораките содржани во Водичот на ММФ за пресметка на индикаторите за финансиска стабилност</t>
  </si>
  <si>
    <t xml:space="preserve">   1/Основниот капитал се пресметува согласно Одлуката и Упатството за методологијата за утврдување на адекватноста на капиталот кои биле важечки на датумот за кој е направена пресметката. До 31.12.2008 година, основниот капитал вклучен во пресметката е пред одбитни ставки за основниот и дополнителниот капитал, а почнувајќи од 31.03.2009 година, основниот капитал се вклучува по одбитни ставки од основниот капитал. </t>
  </si>
  <si>
    <t xml:space="preserve">   4/ Секторот Држава ги опфаќа кредитите кон централната влада и кредитите кон локалната самоуправа.</t>
  </si>
  <si>
    <t xml:space="preserve">   6/ Збирот на големите изложености на кредитен ризик (10% и над 10% од сопствените средства) по одделна банка за сите банки во банкарскиот систем поделен со сопствените средства на банкарскиот систем. Големите изложености на кредитен ризик се пресметани пред одбитни ставки.</t>
  </si>
  <si>
    <t xml:space="preserve">   10/ Добивката е сведена на годишно ниво и коригирана за непризнаената исправка на вредност. Од 31.03.2009 година, овие ставки се коригирани за непризнаената исправка на вредност. </t>
  </si>
  <si>
    <t xml:space="preserve">   11/ Нето каматен приход е разликата меѓу каматниот приход и каматниот расход. Бруто приходите ги сочинуваат: нето каматен приход, приходите од провизии и надоместоци и сите останати приходи без вонредните приходи.  </t>
  </si>
  <si>
    <t xml:space="preserve">   12/ Некаматните расходи вклучуваат расходите од провизии и надоместоци, оперативните трошоци и останати расходи од дејноста намалени за вонредните расходи. </t>
  </si>
  <si>
    <t xml:space="preserve">   13/ Високоликвидната актива ги опфаќа паричните средства и салда кај НБРМ, благајничките записи, пласмани во краткорочни хартии од вредност издадени од државата и коресподентните сметки, депозитите по видување и депозитите преку ноќ кај странски банки. Вкупната актива не ги вклучува средствата кај домашни банки. 
</t>
  </si>
  <si>
    <t xml:space="preserve">   14/ Ликвидната актива се состои од високоликвидната актива и краткорочно орочените депозити кај странски банки. Вкупната актива не ги вклучува средствата кај домашни банки. 
</t>
  </si>
  <si>
    <t xml:space="preserve">   15/ Ликвидната актива 2 се состои од ликвидната актива и вложувања во домашни и странски државни обврзници. Вкупната актива не ги вклучува средствата кај домашни банки. 
</t>
  </si>
  <si>
    <t xml:space="preserve">   18/ Извор: За секој институционален сегмент (штедилници, осигурителни друштва, лизинг компании, пензиски фондови, друштва за управување со пензиските фондови, брокерски друштва, отворени инвестициски фондови и друштва за управување со отворените инвестициски фондови), соодветниот супервизорски орган (Народната банка на Република Македонија, Комисијата за хартии од вредност, Агенцијата за супервизија на осигурувањето, Министерството за финансии и Агенцијата за супервизија на капитално финансирано пензиско осигурување).  </t>
  </si>
  <si>
    <t xml:space="preserve">   19/ Последна ревизија на податоците на БДП (по тековни цени): 10.3.2016</t>
  </si>
  <si>
    <t xml:space="preserve">   20/ Пресметан е како збир од вкупната изложеност (на кредитен и пазарен ризик) на секоја банка, одделно, кон подружници и акционери со квалификувано учество, после одбитни ставки. </t>
  </si>
  <si>
    <t xml:space="preserve">   21/ Извор: Централен регистар на РМ. Пресметката на показателите за работењето на корпоративниот сектор е направена врз основа на завршните сметки на претпријатијата, коишто доставиле завршни сметки во Централниот регистар на РМ во соодветната година. </t>
  </si>
  <si>
    <t xml:space="preserve">   22/ Се пресметува како квартален просек од дневните просечни распони меѓу куповниот и продажниот девизен курс објавен за одделните валути од страна на банките со статус банки поддржувачи на девизниот пазар на Р.М. Дневните просечни распони се добиваат како просек од пресметаните распони за одделните валути, објавени на крајот од соодветниот ден, од страна на банките поддржувачи на девизниот пазар на Р.М.. Распонот за секоја поединечна банка подржувач се добива кога разликата меѓу објавениот продажен и куповен девизен курс на крајот од соодветниот ден за одделна валута ќе се подели со аритметичката средина од овие два курса. Извор: Пресметки на НБРМ, врз основа на податоци објавени на интернет страниците на одделните банки поддржувачи на девизниот пазар на Р.М.</t>
  </si>
  <si>
    <t xml:space="preserve">   23/ Се пресметува како квартален просек од дневниот промет на девизниот пазар. Прометот на девизниот пазар се однесува на вкупниот износ на трансакции меѓу банките и клиентите на девизниот пазар, односно не ги вклучува трансакциите на државата и прометот меѓу банките на девизниот пазар. Извор: Пресметки на НБРМ, врз основа на податоци објавени на интернет страницата на НБРМ, во делот на девизниот пазар.</t>
  </si>
  <si>
    <t xml:space="preserve">   24/ Прометот на девизниот пазар се однесува на вкупниот износ на трансакции меѓу банките и клиентите на девизниот пазар, односно не ги вклучува трансакциите на државата и прометот меѓу банките на девизниот пазар. Извор: Пресметки на НБРМ, врз основа на податоци објавени на интернет страницата на НБРМ, во делот на девизниот пазар и монетарната статистика.</t>
  </si>
  <si>
    <t xml:space="preserve">   25/ Се пресметува како квартален просек од пондерираните дневни распони меѓу куповната и продажната цена на одделните хартии од вредност коишто котираат на официјалниот пазар на Македонската берза. Дневниот распон за одделна хартија од вредност се добива кога разликата меѓу последната продажна и последната куповна цена ќе се подели со последната цена за хартијата од вредност. Добиените дневни распони за одделните хартии од вредност се пондерираат (множат) со учеството на остварениот дневен промет со поединечните хартии од вредност во вкупниот промет и така добиените производи се собираат, со што се добива единствен пондериран дневен распон. Извор: Пресметки на НБРМ, врз основа на податоци објавени на интернет страницата на Македонската берза.</t>
  </si>
  <si>
    <t xml:space="preserve">   26/ Се пресметува како квартален просек од дневните соодноси меѓу истргуваниот број акции и просечниот број на издадени акции. При пресметката на овој показател за акциите издадени од банките, исклучени се од именителот, акциите во сопственост на акционери со квалификувано учество во капиталот на банките (односно, акциите во сопственост на акционери коишто поседуваат најмалку 5% од вкупниот број издадени акции со право на глас). При пресметката на овој показател за обврзниците коишто котираат на официјалниот пазар на Македонската берза, се работи со остварениот просечен дневен промет во кварталот (како броител) и просечната состојба од вкупниот износ на недостасани обврзници за денационализација за кварталот (како именител), којшто е објавен од Министерството за финансии во делот на износот и структурата на државниот и јавниот долг (податокот е расположив со квартална фрекфенција). Извор: пресметки на НБРМ, врз основа на податоци објавени на интернет страницата на Македонската берза и Министерството за финансии.</t>
  </si>
  <si>
    <t xml:space="preserve">   27/ Се пресметува како квартален просек од дневните распони меѓу најдобрата (највисоката) куповна и најдобрата (најниската) продажна цена на одделните хартии од вредност со кои се тргува на пазарот на шалтер, и тоа во соодветниот рочен блок, според преостанатиот рок до достасување на хартиите од вредност за кои се котираат цените. Извор: Пресметки на НБРМ, врз основа на податоци објавени на интернет страницата на НБРМ, во делот на пазарот преку шалтер.</t>
  </si>
  <si>
    <t xml:space="preserve">   28/ Се пресметува како квартален просек од дневните соодноси меѓу остварениот промет и просечниот износ на издадените хартии од вредност, од конкретниот тип на хартија од вредност со кои се тргува на пазарот преку шалтер. Извор: пресметки на НБРМ, врз основа на податоци објавени на интернет страницата на НБРМ, во делот на пазарот преку шалтер и Министерството за финансии.</t>
  </si>
  <si>
    <t xml:space="preserve">   29/ При анализа на распонот меѓу куповниот и продажниот курс на еврото (како % од просечната вредност од двата котирани курса), треба да се има предвид примената на стратегијата на де факто фиксен девизен курс на денарот во однос на еврото.</t>
  </si>
  <si>
    <t xml:space="preserve">   30/ Во овој дел се презентираат податоци, почнувајќи од 01.04.2015 година, односно од вториот квартал на 2015 година.</t>
  </si>
  <si>
    <t xml:space="preserve">   31/ Именителот на показателот вклучува: ефективни парични средства во денари, парични средства на сметките на банките во Народната банка во денари, расположливи депозити кај Народната банка во денари и во денари со девизна клаузула и пласмани кај домашните банки во денари и во денари со девизна клаузула</t>
  </si>
  <si>
    <t xml:space="preserve">   32/ Каматните стапки на кредитите и депозитите номинирани во денари, вклучително и оние со девизна клаузула, се земаат предвид при пресметката на распонот.</t>
  </si>
  <si>
    <t xml:space="preserve">   33/ Показателот за профитабилноста на корпоративниот сектор е пресметан со користење на податокот за капитал и резерви од крајот на соодветната календарска година.  </t>
  </si>
  <si>
    <t xml:space="preserve">   34/ Финансиските расходи на корпоративниот сектор ги вклучуваат расходите за камата, курсните разлики, нереализираните загуби од финансиски средства, вредносното усогласување за финансиските средства и вложувања (на нето основа) и останати финансиски расходи.</t>
  </si>
  <si>
    <t xml:space="preserve">Забелешка: Сопствените средства се однесуваат на регулаторниот капитал согласно важечката регулатива во Република Македонија. </t>
  </si>
  <si>
    <t>БАНКИ, БИЛАНС НА СОСТОЈБА - АКТИВА*</t>
  </si>
  <si>
    <t>Останати должнички инструменти расположливи за продажба издадени од нерезиденти</t>
  </si>
  <si>
    <t xml:space="preserve">Депозити во нерезидентите-финансиски друштва </t>
  </si>
  <si>
    <t>Акумулирана амортизација на кредитите на штедилниците</t>
  </si>
  <si>
    <t>Акумулирана амортизација на кредитите на осигурителните друштва</t>
  </si>
  <si>
    <t>Кредити на пензиските фондови</t>
  </si>
  <si>
    <t>Акумулирана амортизација на кредитите на пензиските фондови</t>
  </si>
  <si>
    <t>Исправка на вредноста (оштетување на средствата) на кредитите на пензиските фондови</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</si>
  <si>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</si>
  <si>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</si>
  <si>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</si>
  <si>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</si>
  <si>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</si>
  <si>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Побарувања врз основа на откупени побарувања (факторинг и форфетирање) од нефинансиските друштва</t>
  </si>
  <si>
    <t>Акумулирана амортизација на побарувањата врз основа на откупени побарувања (факторинг и форфетирање)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</si>
  <si>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нефинансиските друштва</t>
  </si>
  <si>
    <t>Исправка на вредност (оштетување) на побарувањата врз основа на финансиски лизинг од нефинансиските друштва</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</si>
  <si>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</si>
  <si>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</si>
  <si>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</si>
  <si>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</si>
  <si>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Побарувања врз основа на камати од хартии од вредност во странска валута</t>
  </si>
  <si>
    <t>КОМИСИОНО РАБОТЕЊЕ</t>
  </si>
  <si>
    <t>БАНКИ, БИЛАНС НА СОСТОЈБА - ПАСИВА*</t>
  </si>
  <si>
    <t>Депозити на пензиските фоднови</t>
  </si>
  <si>
    <t>Долгорочни депозити во странска валута на непрофитните институции коишто им служат на домаќинствата</t>
  </si>
  <si>
    <t>БАНКИ, БИЛАНС НА УСПЕХ*</t>
  </si>
  <si>
    <t xml:space="preserve">Приходи од камати од фондови за социјално осигурување </t>
  </si>
  <si>
    <t>Приходи од камати од пензиските фондови</t>
  </si>
  <si>
    <t>Приходи од камати од држава - нерезиденти</t>
  </si>
  <si>
    <t>Приходи од камата од домаќинства - нерезиденти</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</si>
  <si>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</si>
  <si>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</si>
  <si>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</si>
  <si>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</si>
  <si>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</si>
  <si>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Нето каматен приход од финансиски средства и обврски чувани за тргување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</si>
  <si>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</si>
  <si>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</si>
  <si>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 xml:space="preserve">Анекс бр. 12  </t>
  </si>
  <si>
    <r>
      <t xml:space="preserve">Забелешка: Пресметки на Народната банка на Република Македонија, врз основа на податоци од регистарот на годишни сметки при Централниот регистар на Република Македонија. Вкупно во корпоративниот сектор се опфатени 52.566 субјекти што доставиле годишни сметки во Централниот регистар за 2015 година. Методолошкото објаснување за пресметаните показатели е дадено во </t>
    </r>
    <r>
      <rPr>
        <sz val="9"/>
        <rFont val="Tahoma"/>
        <family val="2"/>
        <charset val="204"/>
      </rPr>
      <t>посебен Анекс бр. 12</t>
    </r>
    <r>
      <rPr>
        <sz val="9"/>
        <color indexed="8"/>
        <rFont val="Tahoma"/>
        <family val="2"/>
        <charset val="204"/>
      </rPr>
      <t xml:space="preserve"> </t>
    </r>
  </si>
  <si>
    <r>
      <t>Забелешка: Пресметки на Народната банка на Република Македонија, врз основа на податоци од регистарот на годишни сметки при Централниот регистар на Република Македонија. Вкупно во корпоративниот сектор се опфатени 52.566 субјекти што доставиле годишни сметки во Централниот регистар за 2015 година. Методолошкото објаснување за пресметаните показатели е дадено во посе</t>
    </r>
    <r>
      <rPr>
        <sz val="9"/>
        <rFont val="Tahoma"/>
        <family val="2"/>
        <charset val="204"/>
      </rPr>
      <t>бен Анекс бр.</t>
    </r>
    <r>
      <rPr>
        <sz val="9"/>
        <color indexed="8"/>
        <rFont val="Tahoma"/>
        <family val="2"/>
        <charset val="204"/>
      </rPr>
      <t xml:space="preserve"> 12</t>
    </r>
  </si>
  <si>
    <t>Анекс бр. 13</t>
  </si>
  <si>
    <t>Анекс бр. 16</t>
  </si>
  <si>
    <t>Анекс бр. 17</t>
  </si>
  <si>
    <t>Анекс бр. 18</t>
  </si>
  <si>
    <t>Анекс бр. 19</t>
  </si>
  <si>
    <t>Анекс бр. 20</t>
  </si>
  <si>
    <t>Анекс бр. 21</t>
  </si>
  <si>
    <t>Анекс бр. 22</t>
  </si>
  <si>
    <t>Биланс на состојба за периодот 31.12.2014 / 31.12.2015 година</t>
  </si>
  <si>
    <t>ВКУПНО                         (неживот+ живот) 2014</t>
  </si>
  <si>
    <t>Вкупно неживот 2015</t>
  </si>
  <si>
    <t>Вкупно живот 2015</t>
  </si>
  <si>
    <t>ВКУПНО                         (неживот+ живот) 2015</t>
  </si>
  <si>
    <t>II.ФИНАНСИСКИ ВЛОЖУВАЊА ВО ДРУШТВА ВО ГРУПА - ПОДРУЖНИЦИ, ПРИДРУЖЕНИ ДРУШТВА И ЗАЕДНИЧКИ КОНТРОЛИРАНИ ЕНТИТЕТИ</t>
  </si>
  <si>
    <t>1. Дел за соосигурување и реосигурување во бруто резервата за преносна премија</t>
  </si>
  <si>
    <t>3. Дел за соосигурување и реосигурување во бруто резервите за штети</t>
  </si>
  <si>
    <t>Г. ФИНАНСИСКИ ВЛОЖУВАЊА КАЈ КОИ ОСИГУРЕНИКОТ ГО ПРЕВЗЕМА ИНВЕСТИЦИСКИОТ РИЗИК (ДОГОВОРИ ЗА ОСИГУРУВАЊЕ)</t>
  </si>
  <si>
    <t xml:space="preserve">1. Побарувања по основ на премија за сооосигурување и реосигурување </t>
  </si>
  <si>
    <t>5 Останати резерви</t>
  </si>
  <si>
    <r>
      <t xml:space="preserve">I. </t>
    </r>
    <r>
      <rPr>
        <sz val="10"/>
        <rFont val="Tahoma"/>
        <family val="2"/>
      </rPr>
      <t>Бруто резерви за преносни премии</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</si>
  <si>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</si>
  <si>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</si>
  <si>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t>Г. БРУТО ТЕХНИЧКИ РЕЗЕРВИ ВО ОДНОС НА ДОГОВОРИ КАЈ КОИ ОСИГУРЕНИКОТ ГО ПРЕВЗЕМА ИНВЕСТИЦИСКИОТ РИЗИК</t>
  </si>
  <si>
    <t>Е. ОБВРСКИ КОИ ПРОИЗЛЕГУВААТ ОД ДЕПОЗИТИ НА ДРУШТВА ЗА РЕОСИГУРУВАЊЕ КАЈ ЦЕДЕНТИ, ПО ОСНОВ НА ДОГОВОРИ ЗА РЕОСИГУРУВАЊЕ</t>
  </si>
  <si>
    <t>1. Обврски по основ на премија за соосигурување и реосигурување</t>
  </si>
  <si>
    <t xml:space="preserve">2. Обврски по основ на финансиски вложувања </t>
  </si>
  <si>
    <t>Ј. ВОН-БИЛАНСНА ЕВИДЕНЦИЈА - ПАСИВА</t>
  </si>
  <si>
    <t>Анекс бр. 23</t>
  </si>
  <si>
    <t>Биланс на успех за периодот 01.01.2014- 31.12.2014 / 01.01.2015-31.12.2015 година</t>
  </si>
  <si>
    <t>Опис на позиција</t>
  </si>
  <si>
    <t>ВКУПНО                           (неживот+живот)                2014</t>
  </si>
  <si>
    <t>A. ПРИХОДИ ОД РАБОТЕЊЕТО</t>
  </si>
  <si>
    <t xml:space="preserve">6. Промена во бруто резервата за преносна премија </t>
  </si>
  <si>
    <t>8. Промена во бруто резервата за преносна премија - дел за реосигурување</t>
  </si>
  <si>
    <t xml:space="preserve">II. ПРИХОДИ ОД ВЛОЖУВАЊА </t>
  </si>
  <si>
    <t>2. Приходи од вложувања во земјиште и градежни објекти</t>
  </si>
  <si>
    <t xml:space="preserve">6. Реализирани добивки од продажба на финансиски имот  - капитална добивка </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</si>
  <si>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</si>
  <si>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</si>
  <si>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</si>
  <si>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</si>
  <si>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</si>
  <si>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</si>
  <si>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</si>
  <si>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</si>
  <si>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</si>
  <si>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</si>
  <si>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2. Промени во еквилизационата резерва, нето од реосигурување (240-241)</t>
  </si>
  <si>
    <t>3. Промени во останатите технички резерви, нето од реосигурување (243-244)</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</si>
  <si>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</si>
  <si>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IV. ТРОШОЦИ ЗА БОНУСИ И  ПОПУСТИ, НЕТО ОД РЕОСИГУРУВАЊЕ</t>
  </si>
  <si>
    <t>V. НЕТО ТРОШОЦИ ЗА СПРОВЕДУВАЊЕ НА ОСИГУРУВАЊЕТО</t>
  </si>
  <si>
    <t>1. Трошоци за стекнување (253+254+255)</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</si>
  <si>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</si>
  <si>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</si>
  <si>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</si>
  <si>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</si>
  <si>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</si>
  <si>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</si>
  <si>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</si>
  <si>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</si>
  <si>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</si>
  <si>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</si>
  <si>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</si>
  <si>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</si>
  <si>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</si>
  <si>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</si>
  <si>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5. Реализирани загуби од продажба на финансиски имот  - капитална загуба (267+268+269)</t>
  </si>
  <si>
    <t>VII. ОСТАНАТИ ОСИГУРИТЕЛНО ТЕХНИЧКИ ТРОШОЦИ, НАМАЛЕНИ ЗА РЕОСИГУРУВАЊЕ</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</si>
  <si>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</si>
  <si>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</si>
  <si>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X. ДОБИВКА ЗА ДЕЛОВНАТА ГОДИНА ПРЕД ОДДАНОЧУВАЊЕ</t>
  </si>
  <si>
    <t>XI. ЗАГУБА ЗА ДЕЛОВНАТА ГОДИНА ПРЕД ОДДАНОЧУВАЊЕ</t>
  </si>
  <si>
    <t>XIV. ДОБИВКА ЗА ДЕЛОВНАТА ГОДИНА ПО ОДДАНОЧУВАЊЕ</t>
  </si>
  <si>
    <t>XV. ЗАГУБА ЗА ДЕЛОВНАТА ГОДИНА ПО ОДДАНОЧУВАЊE</t>
  </si>
  <si>
    <t>Анекс бр. 24</t>
  </si>
  <si>
    <t>Додадена вредност по  просечен број на вработени 
(во милиони денари)</t>
  </si>
  <si>
    <t>Годишна стапка на промена на трошоците по единица труд 
(во %)</t>
  </si>
  <si>
    <t>I. ЗАРАБОТЕНА ПРЕМИЈА (НЕТО ПРИХОДИ ОД ПРЕМИЈА)</t>
  </si>
  <si>
    <t>* Податоците за 2014 година се претходни, а за 2015 година се проценети. Се користат последните расположливи податоци објавени од ДЗС во март 2016 година</t>
  </si>
  <si>
    <t>Број на вработени лица на крајот од годината</t>
  </si>
  <si>
    <t>* Извор на податоци: соопштенија на Државниот завод за статистика од Анкетата за работната сила и интерни пресметки на НБРМ</t>
  </si>
  <si>
    <t>Исплатени нето-плати во корпоративниот сектор и по одделни дејности</t>
  </si>
  <si>
    <t>* Извор на податоци: соопштенија на Државниот завод за статистика од Анкетата за работната сила и интерни пресметки на НБРМ. Податоците за додадената вредност за 2014 година се претходни, а за 2015 година се проценети.</t>
  </si>
  <si>
    <t>Состојба на кредитите (главница) на нефинансиските лица, одобрени од штедилниците</t>
  </si>
  <si>
    <t>Бруто-износ на вкупните кредити на нефинансиските лица (не е земена предвид исправката на вредноста и акумулираната амортизација)</t>
  </si>
  <si>
    <t>Исправка на вредноста за редовните (функционални) кредити на нефинансиските лица*</t>
  </si>
  <si>
    <t>Исправка на вредноста за нефункционалните кредити на нефинансиските лица</t>
  </si>
  <si>
    <t>Акумулирана амортизација за вкупните кредити на нефинансиските лица</t>
  </si>
  <si>
    <t>Нето-износ на вкупните кредити на нефинансиските лица (земена е предвид исправката на вредноста и акумулираната амортизација)</t>
  </si>
  <si>
    <t>Бруто-износ на кредити на домаќинства (не е земена предвид исправката на вредност и акумулираната амортизација)</t>
  </si>
  <si>
    <t>Исправка на вредноста за редовните (функционални) кредити на домаќинствата*</t>
  </si>
  <si>
    <t>Исправка на вредноста за нефункционалните кредити на домаќинствата</t>
  </si>
  <si>
    <t>Акумулирана амортизација за вкупните кредити на домаќинствата</t>
  </si>
  <si>
    <t>Нето-износ на кредитите на домаќинствата (земена е предвид исправката на вредноста и акумулираната амортизација)</t>
  </si>
  <si>
    <t>Бруто-износ на кредитите на нефинансиските друштва (не е земена предвид исправката на вредноста и акумулираната амортизација)</t>
  </si>
  <si>
    <t>Исправка на вредноста за редовните (функционални) кредити на нефинансиските друштва*</t>
  </si>
  <si>
    <t>Исправка на вредноста за нефункционалните кредити на нефинансиските друштва</t>
  </si>
  <si>
    <t>Акумулирана амортизација за вкупните кредити на нефинансиските друштва</t>
  </si>
  <si>
    <t>Нето -износ на кредитите на нефинансиските друштва (земена е предвид исправката на вредноста и акумулираната амортизација)</t>
  </si>
  <si>
    <t>* Во презентираните податоци, групната исправка на вредност за портфолиото на мали кредити и за поединечно значајните изложености коишто не се оштетени на поединечна основа е вклучена во утврдување на нето-износот на кредитите на домаќинствата.</t>
  </si>
  <si>
    <t>Депозити од нефинансиските лица</t>
  </si>
  <si>
    <t>Состојба на депозитите (главница) од нефинансиските лица (домаќинства), прибрани од штедилниците</t>
  </si>
</sst>
</file>

<file path=xl/styles.xml><?xml version="1.0" encoding="utf-8"?>
<styleSheet xmlns="http://schemas.openxmlformats.org/spreadsheetml/2006/main">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 #,##0.00_)\ _D_i_n_._ ;_ * \(#,##0.00\)\ _D_i_n_._ ;_ * &quot;-&quot;??_)\ _D_i_n_._ ;_ @_ "/>
    <numFmt numFmtId="170" formatCode="0.0"/>
    <numFmt numFmtId="171" formatCode="#,##0.0"/>
    <numFmt numFmtId="172" formatCode="&quot;   &quot;@"/>
    <numFmt numFmtId="173" formatCode="&quot;      &quot;@"/>
    <numFmt numFmtId="174" formatCode="&quot;         &quot;@"/>
    <numFmt numFmtId="175" formatCode="&quot;            &quot;@"/>
    <numFmt numFmtId="176" formatCode="&quot;               &quot;@"/>
    <numFmt numFmtId="177" formatCode="_(* #.##0.00_);_(* \(#.##0.00\);_(* &quot;-&quot;??_);_(@_)"/>
    <numFmt numFmtId="178" formatCode="_-[$€-2]* #,##0.00_-;\-[$€-2]* #,##0.00_-;_-[$€-2]* &quot;-&quot;??_-"/>
    <numFmt numFmtId="179" formatCode="General_)"/>
    <numFmt numFmtId="180" formatCode="[Black][&gt;0.05]#,##0.0;[Black][&lt;-0.05]\-#,##0.0;;"/>
    <numFmt numFmtId="181" formatCode="[Black][&gt;0.5]#,##0;[Black][&lt;-0.5]\-#,##0;;"/>
    <numFmt numFmtId="182" formatCode="#,##0.000"/>
  </numFmts>
  <fonts count="11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font>
    <font>
      <sz val="10"/>
      <name val="Arial"/>
      <family val="2"/>
      <charset val="204"/>
    </font>
    <font>
      <sz val="10"/>
      <name val="Tahoma"/>
      <family val="2"/>
      <charset val="204"/>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sz val="11"/>
      <name val="MAC C Times"/>
      <family val="1"/>
    </font>
    <font>
      <sz val="10"/>
      <name val="Arial"/>
      <family val="2"/>
    </font>
    <font>
      <sz val="10"/>
      <color indexed="8"/>
      <name val="Arial"/>
      <family val="2"/>
      <charset val="204"/>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1"/>
      <name val="Calibri"/>
      <family val="2"/>
    </font>
    <font>
      <b/>
      <sz val="13"/>
      <color indexed="56"/>
      <name val="Calibri"/>
      <family val="2"/>
    </font>
    <font>
      <b/>
      <sz val="13"/>
      <color indexed="61"/>
      <name val="Calibri"/>
      <family val="2"/>
    </font>
    <font>
      <b/>
      <sz val="11"/>
      <color indexed="56"/>
      <name val="Calibri"/>
      <family val="2"/>
    </font>
    <font>
      <b/>
      <sz val="11"/>
      <color indexed="61"/>
      <name val="Calibri"/>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1"/>
      <color indexed="60"/>
      <name val="Calibri"/>
      <family val="2"/>
    </font>
    <font>
      <sz val="11"/>
      <color indexed="59"/>
      <name val="Calibri"/>
      <family val="2"/>
    </font>
    <font>
      <sz val="11"/>
      <color theme="1"/>
      <name val="Calibri"/>
      <family val="2"/>
      <charset val="204"/>
      <scheme val="minor"/>
    </font>
    <font>
      <sz val="10"/>
      <name val="MAC C Times"/>
      <family val="1"/>
    </font>
    <font>
      <sz val="10"/>
      <name val="MS Sans Serif"/>
      <family val="2"/>
    </font>
    <font>
      <sz val="10"/>
      <name val="Helv"/>
    </font>
    <font>
      <b/>
      <sz val="11"/>
      <color indexed="63"/>
      <name val="Calibri"/>
      <family val="2"/>
    </font>
    <font>
      <b/>
      <sz val="11"/>
      <color indexed="62"/>
      <name val="Calibri"/>
      <family val="2"/>
    </font>
    <font>
      <sz val="11"/>
      <color indexed="8"/>
      <name val="Calibri"/>
      <family val="2"/>
      <charset val="204"/>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8"/>
      <name val="Arial"/>
      <family val="2"/>
    </font>
    <font>
      <sz val="10"/>
      <name val="Tahoma"/>
      <family val="2"/>
    </font>
    <font>
      <b/>
      <sz val="10"/>
      <color theme="1"/>
      <name val="Tahoma"/>
      <family val="2"/>
      <charset val="204"/>
    </font>
    <font>
      <sz val="11"/>
      <color indexed="8"/>
      <name val="Tahoma"/>
      <family val="2"/>
      <charset val="204"/>
    </font>
    <font>
      <sz val="11"/>
      <color theme="1"/>
      <name val="Tahoma"/>
      <family val="2"/>
    </font>
    <font>
      <sz val="10"/>
      <color indexed="8"/>
      <name val="Tahoma"/>
      <family val="2"/>
      <charset val="204"/>
    </font>
    <font>
      <b/>
      <sz val="10"/>
      <name val="Tahoma"/>
      <family val="2"/>
    </font>
    <font>
      <sz val="10"/>
      <name val="Arial"/>
      <family val="2"/>
    </font>
    <font>
      <sz val="8"/>
      <name val="SvobodaFWF"/>
    </font>
    <font>
      <sz val="10"/>
      <name val="MS Sans Serif"/>
      <family val="2"/>
      <charset val="204"/>
    </font>
    <font>
      <sz val="10"/>
      <color indexed="8"/>
      <name val="MS Sans Serif"/>
      <family val="2"/>
    </font>
    <font>
      <b/>
      <sz val="10"/>
      <color indexed="8"/>
      <name val="Tahoma"/>
      <family val="2"/>
      <charset val="204"/>
    </font>
    <font>
      <b/>
      <sz val="11"/>
      <color rgb="FFFF0000"/>
      <name val="Tahoma"/>
      <family val="2"/>
    </font>
    <font>
      <b/>
      <sz val="11"/>
      <color indexed="8"/>
      <name val="Tahoma"/>
      <family val="2"/>
    </font>
    <font>
      <b/>
      <sz val="11"/>
      <color indexed="8"/>
      <name val="Tahoma"/>
      <family val="2"/>
      <charset val="204"/>
    </font>
    <font>
      <b/>
      <sz val="11"/>
      <color theme="1"/>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sz val="12"/>
      <name val="Helv"/>
    </font>
    <font>
      <b/>
      <sz val="15"/>
      <color indexed="62"/>
      <name val="Calibri"/>
      <family val="2"/>
    </font>
    <font>
      <b/>
      <sz val="13"/>
      <color indexed="62"/>
      <name val="Calibri"/>
      <family val="2"/>
    </font>
    <font>
      <b/>
      <sz val="12"/>
      <color indexed="24"/>
      <name val="Arial"/>
      <family val="2"/>
    </font>
    <font>
      <sz val="10"/>
      <name val="Times New Roman"/>
      <family val="1"/>
    </font>
    <font>
      <sz val="11"/>
      <name val="Tms Rmn"/>
    </font>
    <font>
      <b/>
      <sz val="18"/>
      <color indexed="62"/>
      <name val="Cambria"/>
      <family val="2"/>
    </font>
    <font>
      <sz val="11"/>
      <color theme="1"/>
      <name val="Tahoma"/>
      <family val="2"/>
      <charset val="204"/>
    </font>
    <font>
      <b/>
      <sz val="10"/>
      <name val="Tahoma"/>
      <family val="2"/>
      <charset val="204"/>
    </font>
    <font>
      <sz val="10"/>
      <color theme="1"/>
      <name val="Tahoma"/>
      <family val="2"/>
      <charset val="204"/>
    </font>
    <font>
      <sz val="9"/>
      <color indexed="8"/>
      <name val="Tahoma"/>
      <family val="2"/>
      <charset val="204"/>
    </font>
    <font>
      <i/>
      <sz val="10"/>
      <name val="Tahoma"/>
      <family val="2"/>
    </font>
    <font>
      <i/>
      <sz val="10"/>
      <name val="Tahoma"/>
      <family val="2"/>
      <charset val="204"/>
    </font>
    <font>
      <sz val="9"/>
      <name val="Tahoma"/>
      <family val="2"/>
    </font>
    <font>
      <sz val="9"/>
      <name val="Tahoma"/>
      <family val="2"/>
      <charset val="204"/>
    </font>
    <font>
      <b/>
      <sz val="9"/>
      <name val="Tahoma"/>
      <family val="2"/>
      <charset val="204"/>
    </font>
    <font>
      <vertAlign val="superscript"/>
      <sz val="9"/>
      <name val="Tahoma"/>
      <family val="2"/>
    </font>
    <font>
      <b/>
      <sz val="9"/>
      <name val="Tahoma"/>
      <family val="2"/>
    </font>
    <font>
      <b/>
      <i/>
      <sz val="9"/>
      <name val="Tahoma"/>
      <family val="2"/>
    </font>
    <font>
      <b/>
      <i/>
      <vertAlign val="superscript"/>
      <sz val="9"/>
      <name val="Tahoma"/>
      <family val="2"/>
    </font>
    <font>
      <i/>
      <sz val="9"/>
      <name val="Tahoma"/>
      <family val="2"/>
      <charset val="204"/>
    </font>
    <font>
      <vertAlign val="superscript"/>
      <sz val="9"/>
      <name val="Tahoma"/>
      <family val="2"/>
      <charset val="204"/>
    </font>
    <font>
      <sz val="11"/>
      <name val="Tahoma"/>
      <family val="2"/>
      <charset val="204"/>
    </font>
    <font>
      <sz val="11"/>
      <name val="Calibri"/>
      <family val="2"/>
      <scheme val="minor"/>
    </font>
    <font>
      <b/>
      <sz val="11"/>
      <color theme="1"/>
      <name val="Tahoma"/>
      <family val="2"/>
    </font>
    <font>
      <sz val="10"/>
      <color indexed="8"/>
      <name val="Tahoma"/>
      <family val="2"/>
    </font>
    <font>
      <sz val="10"/>
      <color theme="1"/>
      <name val="Tahoma"/>
      <family val="2"/>
    </font>
    <font>
      <b/>
      <u/>
      <sz val="9"/>
      <name val="Tahoma"/>
      <family val="2"/>
      <charset val="204"/>
    </font>
    <font>
      <b/>
      <i/>
      <sz val="10"/>
      <name val="Tahoma"/>
      <family val="2"/>
      <charset val="204"/>
    </font>
    <font>
      <b/>
      <i/>
      <vertAlign val="superscript"/>
      <sz val="10"/>
      <name val="Tahoma"/>
      <family val="2"/>
      <charset val="204"/>
    </font>
    <font>
      <b/>
      <i/>
      <vertAlign val="superscript"/>
      <sz val="9"/>
      <name val="Tahoma"/>
      <family val="2"/>
      <charset val="204"/>
    </font>
    <font>
      <i/>
      <sz val="9"/>
      <name val="Tahoma"/>
      <family val="2"/>
    </font>
    <font>
      <b/>
      <sz val="10"/>
      <color theme="1"/>
      <name val="Tahoma"/>
      <family val="2"/>
    </font>
    <font>
      <sz val="11"/>
      <name val="MAC C Times"/>
      <family val="1"/>
    </font>
    <font>
      <b/>
      <i/>
      <sz val="10"/>
      <color theme="1"/>
      <name val="Tahoma"/>
      <family val="2"/>
      <charset val="204"/>
    </font>
    <font>
      <i/>
      <sz val="10"/>
      <color theme="1"/>
      <name val="Tahoma"/>
      <family val="2"/>
      <charset val="204"/>
    </font>
  </fonts>
  <fills count="5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22"/>
      </patternFill>
    </fill>
    <fill>
      <patternFill patternType="solid">
        <fgColor theme="0" tint="-0.249977111117893"/>
        <bgColor indexed="31"/>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right/>
      <top style="thin">
        <color indexed="49"/>
      </top>
      <bottom style="double">
        <color indexed="49"/>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s>
  <cellStyleXfs count="1532">
    <xf numFmtId="0" fontId="0" fillId="0" borderId="0"/>
    <xf numFmtId="167"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2" fillId="25"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2" fillId="25"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7" borderId="3"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7" fontId="14"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15" fillId="0" borderId="0" applyFont="0" applyFill="0" applyBorder="0" applyAlignment="0" applyProtection="0"/>
    <xf numFmtId="167" fontId="16" fillId="0" borderId="0" applyFont="0" applyFill="0" applyBorder="0" applyAlignment="0" applyProtection="0">
      <alignment vertical="top"/>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alignment vertical="top"/>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14"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14"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 fillId="0" borderId="0"/>
    <xf numFmtId="0" fontId="32" fillId="0" borderId="0"/>
    <xf numFmtId="0" fontId="17" fillId="0" borderId="0">
      <alignment vertical="top"/>
    </xf>
    <xf numFmtId="0" fontId="15" fillId="0" borderId="0"/>
    <xf numFmtId="0" fontId="15" fillId="0" borderId="0"/>
    <xf numFmtId="0" fontId="5" fillId="0" borderId="0"/>
    <xf numFmtId="0" fontId="1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vertical="top"/>
    </xf>
    <xf numFmtId="0" fontId="33" fillId="0" borderId="0"/>
    <xf numFmtId="0" fontId="16" fillId="0" borderId="0"/>
    <xf numFmtId="0" fontId="16" fillId="0" borderId="0"/>
    <xf numFmtId="0" fontId="16" fillId="0" borderId="0"/>
    <xf numFmtId="0" fontId="16" fillId="0" borderId="0"/>
    <xf numFmtId="0" fontId="16" fillId="0" borderId="0">
      <alignment vertical="top"/>
    </xf>
    <xf numFmtId="0" fontId="7" fillId="0" borderId="0"/>
    <xf numFmtId="0" fontId="34" fillId="0" borderId="0"/>
    <xf numFmtId="0" fontId="34" fillId="0" borderId="0"/>
    <xf numFmtId="0" fontId="34" fillId="0" borderId="0"/>
    <xf numFmtId="0" fontId="34" fillId="0" borderId="0"/>
    <xf numFmtId="0" fontId="7"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1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1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7" fillId="25" borderId="13"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7" fillId="25" borderId="13"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alignment vertical="top"/>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5"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5"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lignment vertical="top"/>
    </xf>
    <xf numFmtId="9" fontId="16" fillId="0" borderId="0" applyFont="0" applyFill="0" applyBorder="0" applyAlignment="0" applyProtection="0">
      <alignment vertical="top"/>
    </xf>
    <xf numFmtId="0" fontId="50" fillId="0" borderId="0"/>
    <xf numFmtId="171" fontId="51" fillId="0" borderId="0"/>
    <xf numFmtId="9" fontId="47" fillId="0" borderId="0" applyFont="0" applyFill="0" applyBorder="0" applyAlignment="0" applyProtection="0"/>
    <xf numFmtId="0" fontId="52" fillId="0" borderId="0"/>
    <xf numFmtId="0" fontId="53" fillId="0" borderId="0" applyNumberFormat="0" applyFont="0" applyFill="0" applyBorder="0" applyAlignment="0" applyProtection="0"/>
    <xf numFmtId="167" fontId="5" fillId="0" borderId="0" applyFont="0" applyFill="0" applyBorder="0" applyAlignment="0" applyProtection="0"/>
    <xf numFmtId="9" fontId="53" fillId="0" borderId="0" applyFont="0" applyFill="0" applyBorder="0" applyAlignment="0" applyProtection="0"/>
    <xf numFmtId="0" fontId="4" fillId="0" borderId="0"/>
    <xf numFmtId="9" fontId="4" fillId="0" borderId="0" applyFont="0" applyFill="0" applyBorder="0" applyAlignment="0" applyProtection="0"/>
    <xf numFmtId="167"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3" fillId="0" borderId="0"/>
    <xf numFmtId="9" fontId="16" fillId="0" borderId="0" applyFont="0" applyFill="0" applyBorder="0" applyAlignment="0" applyProtection="0">
      <alignment vertical="top"/>
    </xf>
    <xf numFmtId="0" fontId="5" fillId="0" borderId="0"/>
    <xf numFmtId="0" fontId="15" fillId="0" borderId="0"/>
    <xf numFmtId="172" fontId="71" fillId="0" borderId="0" applyFont="0" applyFill="0" applyBorder="0" applyAlignment="0" applyProtection="0"/>
    <xf numFmtId="38" fontId="72" fillId="0" borderId="0" applyFill="0" applyBorder="0" applyAlignment="0">
      <protection locked="0"/>
    </xf>
    <xf numFmtId="38" fontId="73" fillId="0" borderId="0" applyFill="0" applyBorder="0" applyAlignment="0">
      <protection locked="0"/>
    </xf>
    <xf numFmtId="173" fontId="71" fillId="0" borderId="0" applyFont="0" applyFill="0" applyBorder="0" applyAlignment="0" applyProtection="0"/>
    <xf numFmtId="0" fontId="6" fillId="2"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6" fillId="4"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6"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6" fillId="8"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6"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174" fontId="71" fillId="0" borderId="0" applyFont="0" applyFill="0" applyBorder="0" applyAlignment="0" applyProtection="0"/>
    <xf numFmtId="175" fontId="71" fillId="0" borderId="0" applyFont="0" applyFill="0" applyBorder="0" applyAlignment="0" applyProtection="0"/>
    <xf numFmtId="0" fontId="6"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6"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6" fillId="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6" fillId="1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176" fontId="71" fillId="0" borderId="0" applyFont="0" applyFill="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3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0" fillId="3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70" fillId="40" borderId="0" applyNumberFormat="0" applyBorder="0" applyAlignment="0" applyProtection="0"/>
    <xf numFmtId="0" fontId="9" fillId="18"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0" fillId="4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44"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70" fillId="46" borderId="0" applyNumberFormat="0" applyBorder="0" applyAlignment="0" applyProtection="0"/>
    <xf numFmtId="0" fontId="9" fillId="2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3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0"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39" borderId="0" applyNumberFormat="0" applyBorder="0" applyAlignment="0" applyProtection="0"/>
    <xf numFmtId="0" fontId="9" fillId="1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70"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4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0" fillId="4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64" fillId="32" borderId="0" applyNumberFormat="0" applyBorder="0" applyAlignment="0" applyProtection="0"/>
    <xf numFmtId="0" fontId="11" fillId="12" borderId="1" applyNumberFormat="0" applyAlignment="0" applyProtection="0"/>
    <xf numFmtId="0" fontId="11" fillId="25" borderId="1" applyNumberFormat="0" applyAlignment="0" applyProtection="0"/>
    <xf numFmtId="0" fontId="11" fillId="25" borderId="1" applyNumberFormat="0" applyAlignment="0" applyProtection="0"/>
    <xf numFmtId="0" fontId="11" fillId="25" borderId="1"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67" fillId="34" borderId="75" applyNumberFormat="0" applyAlignment="0" applyProtection="0"/>
    <xf numFmtId="1" fontId="75" fillId="29" borderId="52">
      <alignment horizontal="right" vertical="center"/>
    </xf>
    <xf numFmtId="0" fontId="76" fillId="29" borderId="52">
      <alignment horizontal="right" vertical="center"/>
    </xf>
    <xf numFmtId="0" fontId="15" fillId="29" borderId="76"/>
    <xf numFmtId="0" fontId="75" fillId="30" borderId="52">
      <alignment horizontal="center" vertical="center"/>
    </xf>
    <xf numFmtId="1" fontId="75" fillId="29" borderId="52">
      <alignment horizontal="right" vertical="center"/>
    </xf>
    <xf numFmtId="0" fontId="15" fillId="29" borderId="0"/>
    <xf numFmtId="0" fontId="77" fillId="29" borderId="52">
      <alignment horizontal="left" vertical="center"/>
    </xf>
    <xf numFmtId="0" fontId="77" fillId="29" borderId="52"/>
    <xf numFmtId="0" fontId="76" fillId="29" borderId="52">
      <alignment horizontal="right" vertical="center"/>
    </xf>
    <xf numFmtId="0" fontId="78" fillId="49" borderId="52">
      <alignment horizontal="left" vertical="center"/>
    </xf>
    <xf numFmtId="0" fontId="78" fillId="49" borderId="52">
      <alignment horizontal="left" vertical="center"/>
    </xf>
    <xf numFmtId="0" fontId="79" fillId="29" borderId="52">
      <alignment horizontal="left" vertical="center"/>
    </xf>
    <xf numFmtId="0" fontId="80" fillId="29" borderId="76"/>
    <xf numFmtId="0" fontId="75" fillId="50" borderId="52">
      <alignment horizontal="left" vertical="center"/>
    </xf>
    <xf numFmtId="167"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17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0" fontId="81" fillId="0" borderId="0" applyProtection="0"/>
    <xf numFmtId="178" fontId="15" fillId="0" borderId="0" applyFont="0" applyFill="0" applyBorder="0" applyAlignment="0" applyProtection="0"/>
    <xf numFmtId="179" fontId="8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9" fillId="0" borderId="0" applyNumberFormat="0" applyFill="0" applyBorder="0" applyAlignment="0" applyProtection="0"/>
    <xf numFmtId="2" fontId="81" fillId="0" borderId="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3" fillId="31" borderId="0" applyNumberFormat="0" applyBorder="0" applyAlignment="0" applyProtection="0"/>
    <xf numFmtId="0" fontId="20" fillId="0" borderId="4"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60" fillId="0" borderId="71" applyNumberFormat="0" applyFill="0" applyAlignment="0" applyProtection="0"/>
    <xf numFmtId="0" fontId="22" fillId="0" borderId="6"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61" fillId="0" borderId="72" applyNumberFormat="0" applyFill="0" applyAlignment="0" applyProtection="0"/>
    <xf numFmtId="0" fontId="24" fillId="0" borderId="7"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62" fillId="0" borderId="73" applyNumberFormat="0" applyFill="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81" fillId="0" borderId="0" applyNumberFormat="0" applyFont="0" applyFill="0" applyBorder="0" applyAlignment="0" applyProtection="0"/>
    <xf numFmtId="0" fontId="85" fillId="0" borderId="0" applyProtection="0"/>
    <xf numFmtId="171" fontId="71" fillId="0" borderId="0" applyFont="0" applyFill="0" applyBorder="0" applyAlignment="0" applyProtection="0"/>
    <xf numFmtId="3" fontId="71" fillId="0" borderId="0" applyFont="0" applyFill="0" applyBorder="0" applyAlignment="0" applyProtection="0"/>
    <xf numFmtId="0" fontId="26" fillId="3" borderId="1" applyNumberFormat="0" applyAlignment="0" applyProtection="0"/>
    <xf numFmtId="0" fontId="26" fillId="3" borderId="1" applyNumberFormat="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66" fillId="0" borderId="74" applyNumberFormat="0" applyFill="0" applyAlignment="0" applyProtection="0"/>
    <xf numFmtId="165" fontId="86" fillId="0" borderId="0" applyFont="0" applyFill="0" applyBorder="0" applyAlignment="0" applyProtection="0"/>
    <xf numFmtId="167" fontId="86" fillId="0" borderId="0" applyFont="0" applyFill="0" applyBorder="0" applyAlignment="0" applyProtection="0"/>
    <xf numFmtId="164" fontId="86" fillId="0" borderId="0" applyFont="0" applyFill="0" applyBorder="0" applyAlignment="0" applyProtection="0"/>
    <xf numFmtId="166" fontId="86" fillId="0" borderId="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5" fillId="33" borderId="0" applyNumberFormat="0" applyBorder="0" applyAlignment="0" applyProtection="0"/>
    <xf numFmtId="0" fontId="15" fillId="0" borderId="0"/>
    <xf numFmtId="0" fontId="87" fillId="0" borderId="0"/>
    <xf numFmtId="0" fontId="87"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7" fillId="0" borderId="0">
      <alignment vertical="top"/>
    </xf>
    <xf numFmtId="0" fontId="7" fillId="0" borderId="0"/>
    <xf numFmtId="0" fontId="7" fillId="0" borderId="0"/>
    <xf numFmtId="0" fontId="5"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2" fillId="0" borderId="0"/>
    <xf numFmtId="0" fontId="7"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5" fillId="0" borderId="0"/>
    <xf numFmtId="0" fontId="7" fillId="0" borderId="0"/>
    <xf numFmtId="0" fontId="6" fillId="0" borderId="0"/>
    <xf numFmtId="0" fontId="5" fillId="0" borderId="0"/>
    <xf numFmtId="0" fontId="5" fillId="0" borderId="0"/>
    <xf numFmtId="0" fontId="2" fillId="0" borderId="0"/>
    <xf numFmtId="0" fontId="17" fillId="0" borderId="0">
      <alignment vertical="top"/>
    </xf>
    <xf numFmtId="0" fontId="7" fillId="0" borderId="0"/>
    <xf numFmtId="0" fontId="6" fillId="0" borderId="0"/>
    <xf numFmtId="0" fontId="7" fillId="0" borderId="0"/>
    <xf numFmtId="0" fontId="5" fillId="0" borderId="0"/>
    <xf numFmtId="0" fontId="5" fillId="0" borderId="0"/>
    <xf numFmtId="0" fontId="5" fillId="0" borderId="0"/>
    <xf numFmtId="0" fontId="5"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 fillId="0" borderId="0"/>
    <xf numFmtId="0" fontId="7" fillId="0" borderId="0"/>
    <xf numFmtId="0" fontId="33" fillId="0" borderId="0"/>
    <xf numFmtId="0" fontId="33" fillId="0" borderId="0"/>
    <xf numFmtId="0" fontId="5" fillId="0" borderId="0"/>
    <xf numFmtId="0" fontId="5" fillId="0" borderId="0"/>
    <xf numFmtId="0" fontId="17" fillId="0" borderId="0">
      <alignment vertical="top"/>
    </xf>
    <xf numFmtId="0" fontId="17" fillId="0" borderId="0">
      <alignment vertical="top"/>
    </xf>
    <xf numFmtId="0" fontId="6" fillId="0" borderId="0"/>
    <xf numFmtId="0" fontId="7" fillId="0" borderId="0"/>
    <xf numFmtId="0" fontId="15" fillId="0" borderId="0"/>
    <xf numFmtId="0" fontId="7" fillId="0" borderId="0"/>
    <xf numFmtId="0" fontId="2"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15" fillId="0" borderId="0"/>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2"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5" fillId="0" borderId="0"/>
    <xf numFmtId="0" fontId="5" fillId="0" borderId="0"/>
    <xf numFmtId="0" fontId="5" fillId="0" borderId="0"/>
    <xf numFmtId="0" fontId="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7" borderId="16" applyNumberFormat="0" applyFont="0" applyAlignment="0" applyProtection="0"/>
    <xf numFmtId="0" fontId="15" fillId="7" borderId="16" applyNumberFormat="0" applyFont="0" applyAlignment="0" applyProtection="0"/>
    <xf numFmtId="0" fontId="15" fillId="7" borderId="16" applyNumberFormat="0" applyFont="0" applyAlignment="0" applyProtection="0"/>
    <xf numFmtId="0" fontId="36" fillId="12" borderId="12" applyNumberFormat="0" applyAlignment="0" applyProtection="0"/>
    <xf numFmtId="0" fontId="36" fillId="25" borderId="12" applyNumberFormat="0" applyAlignment="0" applyProtection="0"/>
    <xf numFmtId="0" fontId="36" fillId="25" borderId="12" applyNumberFormat="0" applyAlignment="0" applyProtection="0"/>
    <xf numFmtId="0" fontId="36" fillId="25" borderId="1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180" fontId="71" fillId="0" borderId="0" applyFont="0" applyFill="0" applyBorder="0" applyAlignment="0" applyProtection="0"/>
    <xf numFmtId="181" fontId="71" fillId="0" borderId="0" applyFont="0" applyFill="0" applyBorder="0" applyAlignment="0" applyProtection="0"/>
    <xf numFmtId="0" fontId="15" fillId="0" borderId="0"/>
    <xf numFmtId="0" fontId="7" fillId="0" borderId="0"/>
    <xf numFmtId="0" fontId="7" fillId="0" borderId="0"/>
    <xf numFmtId="0" fontId="3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41" fillId="0" borderId="14" applyNumberFormat="0" applyFill="0" applyAlignment="0" applyProtection="0"/>
    <xf numFmtId="0" fontId="36" fillId="0" borderId="80" applyNumberFormat="0" applyFill="0" applyAlignment="0" applyProtection="0"/>
    <xf numFmtId="0" fontId="36" fillId="0" borderId="80" applyNumberFormat="0" applyFill="0" applyAlignment="0" applyProtection="0"/>
    <xf numFmtId="0" fontId="36" fillId="0" borderId="80"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170" fontId="15" fillId="0" borderId="0">
      <alignment horizontal="right"/>
    </xf>
    <xf numFmtId="166"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0" fontId="1" fillId="0" borderId="0"/>
    <xf numFmtId="0" fontId="15" fillId="0" borderId="0"/>
    <xf numFmtId="0" fontId="7" fillId="0" borderId="0"/>
    <xf numFmtId="0" fontId="7" fillId="0" borderId="0"/>
    <xf numFmtId="0" fontId="1"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 fillId="0" borderId="0"/>
    <xf numFmtId="0" fontId="1" fillId="0" borderId="0"/>
    <xf numFmtId="0" fontId="115" fillId="0" borderId="0"/>
    <xf numFmtId="0" fontId="1" fillId="0" borderId="0"/>
    <xf numFmtId="0" fontId="7" fillId="0" borderId="0"/>
    <xf numFmtId="0" fontId="7" fillId="0" borderId="0"/>
    <xf numFmtId="0" fontId="7" fillId="0" borderId="0"/>
    <xf numFmtId="0" fontId="5" fillId="0" borderId="0"/>
    <xf numFmtId="0" fontId="1" fillId="0" borderId="0"/>
  </cellStyleXfs>
  <cellXfs count="1476">
    <xf numFmtId="0" fontId="0" fillId="0" borderId="0" xfId="0"/>
    <xf numFmtId="0" fontId="48" fillId="0" borderId="0" xfId="0" applyFont="1"/>
    <xf numFmtId="0" fontId="48" fillId="0" borderId="49" xfId="0" applyFont="1" applyBorder="1" applyAlignment="1">
      <alignment horizontal="left" vertical="center" wrapText="1"/>
    </xf>
    <xf numFmtId="3" fontId="48" fillId="0" borderId="0" xfId="0" applyNumberFormat="1" applyFont="1"/>
    <xf numFmtId="0" fontId="48" fillId="0" borderId="50" xfId="0" applyFont="1" applyBorder="1" applyAlignment="1">
      <alignment horizontal="left" vertical="center" wrapText="1"/>
    </xf>
    <xf numFmtId="168" fontId="48" fillId="0" borderId="0" xfId="887" applyNumberFormat="1" applyFont="1"/>
    <xf numFmtId="0" fontId="48" fillId="0" borderId="58" xfId="0" applyFont="1" applyBorder="1" applyAlignment="1">
      <alignment horizontal="left" vertical="center" wrapText="1"/>
    </xf>
    <xf numFmtId="2" fontId="48" fillId="0" borderId="0" xfId="0" applyNumberFormat="1" applyFont="1"/>
    <xf numFmtId="0" fontId="48" fillId="0" borderId="53" xfId="0" applyFont="1" applyBorder="1" applyAlignment="1">
      <alignment horizontal="left" vertical="center" wrapText="1"/>
    </xf>
    <xf numFmtId="0" fontId="44" fillId="0" borderId="52" xfId="0" applyFont="1" applyBorder="1" applyAlignment="1">
      <alignment vertical="center"/>
    </xf>
    <xf numFmtId="0" fontId="46" fillId="0" borderId="0" xfId="0" applyFont="1"/>
    <xf numFmtId="0" fontId="15" fillId="0" borderId="0" xfId="772"/>
    <xf numFmtId="0" fontId="8" fillId="0" borderId="0" xfId="772" applyFont="1"/>
    <xf numFmtId="1" fontId="46" fillId="0" borderId="0" xfId="0" applyNumberFormat="1" applyFont="1"/>
    <xf numFmtId="0" fontId="48" fillId="0" borderId="0" xfId="0" applyFont="1" applyAlignment="1">
      <alignment horizontal="center" vertical="center" wrapText="1"/>
    </xf>
    <xf numFmtId="49" fontId="48" fillId="0" borderId="0" xfId="0" applyNumberFormat="1" applyFont="1" applyAlignment="1">
      <alignment horizontal="center" vertical="center"/>
    </xf>
    <xf numFmtId="49" fontId="48" fillId="0" borderId="68" xfId="0" applyNumberFormat="1" applyFont="1" applyBorder="1" applyAlignment="1">
      <alignment horizontal="center" vertical="center"/>
    </xf>
    <xf numFmtId="49" fontId="48" fillId="0" borderId="33" xfId="0" applyNumberFormat="1" applyFont="1" applyBorder="1" applyAlignment="1">
      <alignment horizontal="center" vertical="center"/>
    </xf>
    <xf numFmtId="49" fontId="48" fillId="0" borderId="66" xfId="0" applyNumberFormat="1" applyFont="1" applyBorder="1" applyAlignment="1">
      <alignment horizontal="center" vertical="center"/>
    </xf>
    <xf numFmtId="49" fontId="48" fillId="0" borderId="67" xfId="0" applyNumberFormat="1" applyFont="1" applyBorder="1" applyAlignment="1">
      <alignment horizontal="center" vertical="center"/>
    </xf>
    <xf numFmtId="49" fontId="48" fillId="0" borderId="21" xfId="0" applyNumberFormat="1" applyFont="1" applyBorder="1" applyAlignment="1">
      <alignment horizontal="center" vertical="center"/>
    </xf>
    <xf numFmtId="49" fontId="48" fillId="0" borderId="19" xfId="0" applyNumberFormat="1" applyFont="1" applyBorder="1" applyAlignment="1">
      <alignment horizontal="center" vertical="center"/>
    </xf>
    <xf numFmtId="0" fontId="54" fillId="0" borderId="19" xfId="0" applyFont="1" applyBorder="1" applyAlignment="1">
      <alignment horizontal="center" vertical="center" wrapText="1"/>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168" fontId="48" fillId="0" borderId="63" xfId="0" applyNumberFormat="1" applyFont="1" applyBorder="1" applyAlignment="1">
      <alignment horizontal="center" vertical="center"/>
    </xf>
    <xf numFmtId="168" fontId="48" fillId="0" borderId="26" xfId="0" applyNumberFormat="1" applyFont="1" applyBorder="1" applyAlignment="1">
      <alignment horizontal="center" vertical="center"/>
    </xf>
    <xf numFmtId="168" fontId="48" fillId="0" borderId="51" xfId="0" applyNumberFormat="1" applyFont="1" applyBorder="1" applyAlignment="1">
      <alignment horizontal="center" vertical="center"/>
    </xf>
    <xf numFmtId="168" fontId="48" fillId="0" borderId="27" xfId="0" applyNumberFormat="1" applyFont="1" applyBorder="1" applyAlignment="1">
      <alignment horizontal="center" vertical="center"/>
    </xf>
    <xf numFmtId="0" fontId="48" fillId="0" borderId="50" xfId="0" applyFont="1" applyBorder="1" applyAlignment="1">
      <alignment vertical="center" wrapText="1"/>
    </xf>
    <xf numFmtId="2" fontId="48" fillId="0" borderId="63" xfId="0" applyNumberFormat="1" applyFont="1" applyBorder="1" applyAlignment="1">
      <alignment horizontal="center" vertical="center" wrapText="1"/>
    </xf>
    <xf numFmtId="2" fontId="48" fillId="0" borderId="26" xfId="0" applyNumberFormat="1" applyFont="1" applyBorder="1" applyAlignment="1">
      <alignment horizontal="center" vertical="center" wrapText="1"/>
    </xf>
    <xf numFmtId="2" fontId="48" fillId="0" borderId="51" xfId="0" applyNumberFormat="1" applyFont="1" applyBorder="1" applyAlignment="1">
      <alignment horizontal="center" vertical="center" wrapText="1"/>
    </xf>
    <xf numFmtId="2" fontId="48" fillId="0" borderId="27" xfId="0" applyNumberFormat="1" applyFont="1" applyBorder="1" applyAlignment="1">
      <alignment horizontal="center" vertical="center" wrapText="1"/>
    </xf>
    <xf numFmtId="3" fontId="48" fillId="0" borderId="65" xfId="0" applyNumberFormat="1" applyFont="1" applyBorder="1" applyAlignment="1">
      <alignment horizontal="center" vertical="center"/>
    </xf>
    <xf numFmtId="3" fontId="48" fillId="0" borderId="23" xfId="0" applyNumberFormat="1" applyFont="1" applyBorder="1" applyAlignment="1">
      <alignment horizontal="center" vertical="center"/>
    </xf>
    <xf numFmtId="3" fontId="48" fillId="0" borderId="40" xfId="0" applyNumberFormat="1" applyFont="1" applyBorder="1" applyAlignment="1">
      <alignment horizontal="center" vertical="center"/>
    </xf>
    <xf numFmtId="3" fontId="48" fillId="0" borderId="31" xfId="0" applyNumberFormat="1" applyFont="1" applyBorder="1" applyAlignment="1">
      <alignment horizontal="center" vertical="center"/>
    </xf>
    <xf numFmtId="3" fontId="48" fillId="0" borderId="64" xfId="0" applyNumberFormat="1" applyFont="1" applyBorder="1" applyAlignment="1">
      <alignment horizontal="center" vertical="center"/>
    </xf>
    <xf numFmtId="3" fontId="48" fillId="0" borderId="28" xfId="0" applyNumberFormat="1" applyFont="1" applyBorder="1" applyAlignment="1">
      <alignment horizontal="center" vertical="center"/>
    </xf>
    <xf numFmtId="3" fontId="48" fillId="0" borderId="59" xfId="0" applyNumberFormat="1" applyFont="1" applyBorder="1" applyAlignment="1">
      <alignment horizontal="center" vertical="center"/>
    </xf>
    <xf numFmtId="3" fontId="48" fillId="0" borderId="29" xfId="0" applyNumberFormat="1" applyFont="1" applyBorder="1" applyAlignment="1">
      <alignment horizontal="center" vertical="center"/>
    </xf>
    <xf numFmtId="3" fontId="48" fillId="0" borderId="51" xfId="0" applyNumberFormat="1" applyFont="1" applyBorder="1" applyAlignment="1">
      <alignment horizontal="center" vertical="center"/>
    </xf>
    <xf numFmtId="3" fontId="48" fillId="0" borderId="26" xfId="0" applyNumberFormat="1" applyFont="1" applyBorder="1" applyAlignment="1">
      <alignment horizontal="center" vertical="center"/>
    </xf>
    <xf numFmtId="3" fontId="48" fillId="0" borderId="27" xfId="0" applyNumberFormat="1" applyFont="1" applyBorder="1" applyAlignment="1">
      <alignment horizontal="center" vertical="center"/>
    </xf>
    <xf numFmtId="3" fontId="48" fillId="0" borderId="63" xfId="0" applyNumberFormat="1" applyFont="1" applyBorder="1" applyAlignment="1">
      <alignment horizontal="center" vertical="center"/>
    </xf>
    <xf numFmtId="3" fontId="48" fillId="0" borderId="44" xfId="0" applyNumberFormat="1" applyFont="1" applyBorder="1" applyAlignment="1">
      <alignment horizontal="center" vertical="center"/>
    </xf>
    <xf numFmtId="3" fontId="48" fillId="0" borderId="37" xfId="0" applyNumberFormat="1" applyFont="1" applyBorder="1" applyAlignment="1">
      <alignment horizontal="center" vertical="center"/>
    </xf>
    <xf numFmtId="3" fontId="48" fillId="0" borderId="42" xfId="0" applyNumberFormat="1" applyFont="1" applyBorder="1" applyAlignment="1">
      <alignment horizontal="center" vertical="center"/>
    </xf>
    <xf numFmtId="3" fontId="48" fillId="0" borderId="43" xfId="0" applyNumberFormat="1" applyFont="1" applyBorder="1" applyAlignment="1">
      <alignment horizontal="center" vertical="center"/>
    </xf>
    <xf numFmtId="168" fontId="48" fillId="0" borderId="46" xfId="0" applyNumberFormat="1" applyFont="1" applyBorder="1" applyAlignment="1">
      <alignment horizontal="center" vertical="center"/>
    </xf>
    <xf numFmtId="168" fontId="48" fillId="0" borderId="24" xfId="0" applyNumberFormat="1" applyFont="1" applyBorder="1" applyAlignment="1">
      <alignment horizontal="center" vertical="center"/>
    </xf>
    <xf numFmtId="168" fontId="48" fillId="0" borderId="39" xfId="0" applyNumberFormat="1" applyFont="1" applyBorder="1" applyAlignment="1">
      <alignment horizontal="center" vertical="center"/>
    </xf>
    <xf numFmtId="168" fontId="48" fillId="0" borderId="32" xfId="0" applyNumberFormat="1" applyFont="1" applyBorder="1" applyAlignment="1">
      <alignment horizontal="center" vertical="center"/>
    </xf>
    <xf numFmtId="168" fontId="48" fillId="0" borderId="63" xfId="0" applyNumberFormat="1" applyFont="1" applyBorder="1" applyAlignment="1">
      <alignment horizontal="center" vertical="center" wrapText="1"/>
    </xf>
    <xf numFmtId="168" fontId="48" fillId="0" borderId="26" xfId="0" applyNumberFormat="1" applyFont="1" applyBorder="1" applyAlignment="1">
      <alignment horizontal="center" vertical="center" wrapText="1"/>
    </xf>
    <xf numFmtId="168" fontId="48" fillId="0" borderId="51" xfId="0" applyNumberFormat="1" applyFont="1" applyBorder="1" applyAlignment="1">
      <alignment horizontal="center" vertical="center" wrapText="1"/>
    </xf>
    <xf numFmtId="168" fontId="48" fillId="0" borderId="27" xfId="0" applyNumberFormat="1" applyFont="1" applyBorder="1" applyAlignment="1">
      <alignment horizontal="center" vertical="center" wrapText="1"/>
    </xf>
    <xf numFmtId="2" fontId="46" fillId="0" borderId="0" xfId="0" applyNumberFormat="1" applyFont="1"/>
    <xf numFmtId="168" fontId="46" fillId="0" borderId="0" xfId="0" applyNumberFormat="1" applyFont="1"/>
    <xf numFmtId="49" fontId="48" fillId="0" borderId="65" xfId="0" applyNumberFormat="1" applyFont="1" applyBorder="1" applyAlignment="1">
      <alignment horizontal="center" vertical="center"/>
    </xf>
    <xf numFmtId="49" fontId="48" fillId="0" borderId="23"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0" borderId="31" xfId="0" applyNumberFormat="1" applyFont="1" applyBorder="1" applyAlignment="1">
      <alignment horizontal="center" vertical="center"/>
    </xf>
    <xf numFmtId="2" fontId="48" fillId="0" borderId="64" xfId="0" applyNumberFormat="1" applyFont="1" applyBorder="1" applyAlignment="1">
      <alignment horizontal="center" vertical="center"/>
    </xf>
    <xf numFmtId="2" fontId="48" fillId="0" borderId="28" xfId="0" applyNumberFormat="1" applyFont="1" applyBorder="1" applyAlignment="1">
      <alignment horizontal="center" vertical="center"/>
    </xf>
    <xf numFmtId="2" fontId="48" fillId="0" borderId="59" xfId="0" applyNumberFormat="1" applyFont="1" applyBorder="1" applyAlignment="1">
      <alignment horizontal="center" vertical="center"/>
    </xf>
    <xf numFmtId="2" fontId="48" fillId="0" borderId="29" xfId="0" applyNumberFormat="1" applyFont="1" applyBorder="1" applyAlignment="1">
      <alignment horizontal="center" vertical="center"/>
    </xf>
    <xf numFmtId="2" fontId="48" fillId="0" borderId="26" xfId="0" applyNumberFormat="1" applyFont="1" applyBorder="1" applyAlignment="1">
      <alignment horizontal="center" vertical="center"/>
    </xf>
    <xf numFmtId="168" fontId="48" fillId="0" borderId="70" xfId="887" applyNumberFormat="1" applyFont="1" applyBorder="1" applyAlignment="1">
      <alignment horizontal="center" vertical="center"/>
    </xf>
    <xf numFmtId="168" fontId="48" fillId="0" borderId="29" xfId="887" applyNumberFormat="1" applyFont="1" applyBorder="1" applyAlignment="1">
      <alignment horizontal="center" vertical="center"/>
    </xf>
    <xf numFmtId="168" fontId="48" fillId="0" borderId="59" xfId="887" applyNumberFormat="1" applyFont="1" applyBorder="1" applyAlignment="1">
      <alignment horizontal="center" vertical="center"/>
    </xf>
    <xf numFmtId="168" fontId="48" fillId="0" borderId="58" xfId="887" applyNumberFormat="1" applyFont="1" applyBorder="1" applyAlignment="1">
      <alignment horizontal="center" vertical="center"/>
    </xf>
    <xf numFmtId="168" fontId="48" fillId="0" borderId="28" xfId="887" applyNumberFormat="1" applyFont="1" applyBorder="1" applyAlignment="1">
      <alignment horizontal="center" vertical="center"/>
    </xf>
    <xf numFmtId="2" fontId="48" fillId="0" borderId="40" xfId="0" applyNumberFormat="1" applyFont="1" applyBorder="1" applyAlignment="1">
      <alignment horizontal="center" vertical="center"/>
    </xf>
    <xf numFmtId="2" fontId="48" fillId="0" borderId="23" xfId="0" applyNumberFormat="1" applyFont="1" applyBorder="1" applyAlignment="1">
      <alignment horizontal="center" vertical="center"/>
    </xf>
    <xf numFmtId="2" fontId="48" fillId="0" borderId="31" xfId="0" applyNumberFormat="1" applyFont="1" applyBorder="1" applyAlignment="1">
      <alignment horizontal="center" vertical="center"/>
    </xf>
    <xf numFmtId="2" fontId="48" fillId="0" borderId="65" xfId="0" applyNumberFormat="1" applyFont="1" applyBorder="1" applyAlignment="1">
      <alignment horizontal="center" vertical="center"/>
    </xf>
    <xf numFmtId="2" fontId="48" fillId="0" borderId="51" xfId="0" applyNumberFormat="1" applyFont="1" applyBorder="1" applyAlignment="1">
      <alignment horizontal="center" vertical="center"/>
    </xf>
    <xf numFmtId="2" fontId="48" fillId="0" borderId="27" xfId="0" applyNumberFormat="1" applyFont="1" applyBorder="1" applyAlignment="1">
      <alignment horizontal="center" vertical="center"/>
    </xf>
    <xf numFmtId="2" fontId="48" fillId="0" borderId="63" xfId="0" applyNumberFormat="1" applyFont="1" applyBorder="1" applyAlignment="1">
      <alignment horizontal="center" vertical="center"/>
    </xf>
    <xf numFmtId="3" fontId="48" fillId="0" borderId="46" xfId="0" applyNumberFormat="1" applyFont="1" applyBorder="1" applyAlignment="1">
      <alignment horizontal="center" vertical="center"/>
    </xf>
    <xf numFmtId="3" fontId="48" fillId="0" borderId="24" xfId="0" applyNumberFormat="1" applyFont="1" applyBorder="1" applyAlignment="1">
      <alignment horizontal="center" vertical="center"/>
    </xf>
    <xf numFmtId="3" fontId="48" fillId="0" borderId="39" xfId="0" applyNumberFormat="1" applyFont="1" applyBorder="1" applyAlignment="1">
      <alignment horizontal="center" vertical="center"/>
    </xf>
    <xf numFmtId="3" fontId="48" fillId="0" borderId="32" xfId="0" applyNumberFormat="1" applyFont="1" applyBorder="1" applyAlignment="1">
      <alignment horizontal="center" vertical="center"/>
    </xf>
    <xf numFmtId="168" fontId="48" fillId="0" borderId="40" xfId="0" applyNumberFormat="1" applyFont="1" applyBorder="1" applyAlignment="1">
      <alignment horizontal="center" vertical="center"/>
    </xf>
    <xf numFmtId="168" fontId="48" fillId="0" borderId="23" xfId="0" applyNumberFormat="1" applyFont="1" applyBorder="1" applyAlignment="1">
      <alignment horizontal="center" vertical="center"/>
    </xf>
    <xf numFmtId="168" fontId="48" fillId="0" borderId="31" xfId="0" applyNumberFormat="1" applyFont="1" applyBorder="1" applyAlignment="1">
      <alignment horizontal="center" vertical="center"/>
    </xf>
    <xf numFmtId="168" fontId="48" fillId="0" borderId="65" xfId="0" applyNumberFormat="1" applyFont="1" applyBorder="1" applyAlignment="1">
      <alignment horizontal="center" vertical="center"/>
    </xf>
    <xf numFmtId="168" fontId="48" fillId="0" borderId="59" xfId="0" applyNumberFormat="1" applyFont="1" applyBorder="1" applyAlignment="1">
      <alignment horizontal="center" vertical="center"/>
    </xf>
    <xf numFmtId="168" fontId="48" fillId="0" borderId="28" xfId="0" applyNumberFormat="1" applyFont="1" applyBorder="1" applyAlignment="1">
      <alignment horizontal="center" vertical="center"/>
    </xf>
    <xf numFmtId="168" fontId="48" fillId="0" borderId="29" xfId="0" applyNumberFormat="1" applyFont="1" applyBorder="1" applyAlignment="1">
      <alignment horizontal="center" vertical="center"/>
    </xf>
    <xf numFmtId="168" fontId="48" fillId="0" borderId="64" xfId="0" applyNumberFormat="1" applyFont="1" applyBorder="1" applyAlignment="1">
      <alignment horizontal="center" vertical="center"/>
    </xf>
    <xf numFmtId="168" fontId="48" fillId="0" borderId="21" xfId="0" applyNumberFormat="1" applyFont="1" applyBorder="1" applyAlignment="1">
      <alignment horizontal="center" vertical="center"/>
    </xf>
    <xf numFmtId="168" fontId="48" fillId="0" borderId="33" xfId="0" applyNumberFormat="1" applyFont="1" applyBorder="1" applyAlignment="1">
      <alignment horizontal="center" vertical="center"/>
    </xf>
    <xf numFmtId="168" fontId="48" fillId="0" borderId="22" xfId="0" applyNumberFormat="1" applyFont="1" applyBorder="1" applyAlignment="1">
      <alignment horizontal="center" vertical="center"/>
    </xf>
    <xf numFmtId="168" fontId="48" fillId="0" borderId="68" xfId="0" applyNumberFormat="1" applyFont="1" applyBorder="1" applyAlignment="1">
      <alignment horizontal="center" vertical="center"/>
    </xf>
    <xf numFmtId="3" fontId="46" fillId="0" borderId="0" xfId="0" applyNumberFormat="1" applyFont="1"/>
    <xf numFmtId="3" fontId="48" fillId="0" borderId="0" xfId="0" applyNumberFormat="1" applyFont="1" applyAlignment="1">
      <alignment horizontal="center" vertical="center" wrapText="1"/>
    </xf>
    <xf numFmtId="168" fontId="48" fillId="0" borderId="38" xfId="0" applyNumberFormat="1" applyFont="1" applyBorder="1" applyAlignment="1">
      <alignment horizontal="center" vertical="center"/>
    </xf>
    <xf numFmtId="168" fontId="48" fillId="0" borderId="30" xfId="0" applyNumberFormat="1" applyFont="1" applyBorder="1" applyAlignment="1">
      <alignment horizontal="center" vertical="center"/>
    </xf>
    <xf numFmtId="0" fontId="48" fillId="0" borderId="0" xfId="0" applyFont="1" applyBorder="1"/>
    <xf numFmtId="0" fontId="55" fillId="0" borderId="0" xfId="0" applyFont="1" applyFill="1" applyAlignment="1"/>
    <xf numFmtId="168" fontId="48" fillId="0" borderId="0" xfId="0" applyNumberFormat="1" applyFont="1"/>
    <xf numFmtId="170" fontId="48" fillId="0" borderId="0" xfId="0" applyNumberFormat="1" applyFont="1"/>
    <xf numFmtId="0" fontId="54" fillId="0" borderId="0" xfId="0" applyFont="1" applyBorder="1" applyAlignment="1">
      <alignment horizontal="center"/>
    </xf>
    <xf numFmtId="0" fontId="48" fillId="0" borderId="0" xfId="0" applyFont="1" applyBorder="1" applyAlignment="1">
      <alignment horizontal="center" vertical="center" wrapText="1"/>
    </xf>
    <xf numFmtId="0" fontId="54" fillId="0" borderId="54" xfId="0" applyFont="1" applyBorder="1" applyAlignment="1">
      <alignment horizontal="left" vertical="center" wrapText="1"/>
    </xf>
    <xf numFmtId="168" fontId="48" fillId="0" borderId="0" xfId="887" applyNumberFormat="1" applyFont="1" applyBorder="1" applyAlignment="1">
      <alignment horizontal="center" vertical="center" wrapText="1"/>
    </xf>
    <xf numFmtId="0" fontId="45" fillId="0" borderId="0" xfId="0" applyFont="1" applyAlignment="1">
      <alignment horizontal="justify"/>
    </xf>
    <xf numFmtId="0" fontId="54" fillId="0" borderId="40"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168" fontId="48" fillId="0" borderId="25" xfId="0" applyNumberFormat="1" applyFont="1" applyBorder="1" applyAlignment="1">
      <alignment horizontal="center" vertical="center"/>
    </xf>
    <xf numFmtId="0" fontId="89" fillId="0" borderId="0" xfId="0" applyFont="1"/>
    <xf numFmtId="0" fontId="58" fillId="0" borderId="0" xfId="0" applyFont="1" applyAlignment="1">
      <alignment horizontal="right"/>
    </xf>
    <xf numFmtId="0" fontId="58" fillId="28" borderId="52" xfId="0" applyFont="1" applyFill="1" applyBorder="1" applyAlignment="1">
      <alignment horizontal="center" vertical="center" wrapText="1"/>
    </xf>
    <xf numFmtId="0" fontId="90" fillId="28" borderId="52" xfId="0" applyFont="1" applyFill="1" applyBorder="1" applyAlignment="1">
      <alignment vertical="center"/>
    </xf>
    <xf numFmtId="0" fontId="89" fillId="28" borderId="52" xfId="0" applyFont="1" applyFill="1" applyBorder="1" applyAlignment="1">
      <alignment vertical="center" wrapText="1"/>
    </xf>
    <xf numFmtId="0" fontId="8" fillId="0" borderId="52" xfId="0" applyFont="1" applyBorder="1" applyAlignment="1">
      <alignment vertical="center"/>
    </xf>
    <xf numFmtId="0" fontId="91" fillId="0" borderId="52" xfId="0" applyFont="1" applyBorder="1" applyAlignment="1">
      <alignment vertical="center" wrapText="1"/>
    </xf>
    <xf numFmtId="0" fontId="91" fillId="0" borderId="52" xfId="0" applyFont="1" applyBorder="1" applyAlignment="1">
      <alignment wrapText="1"/>
    </xf>
    <xf numFmtId="0" fontId="91" fillId="28" borderId="52" xfId="0" applyFont="1" applyFill="1" applyBorder="1" applyAlignment="1">
      <alignment vertical="center" wrapText="1"/>
    </xf>
    <xf numFmtId="0" fontId="8" fillId="0" borderId="52" xfId="0" applyFont="1" applyBorder="1" applyAlignment="1">
      <alignment vertical="center" wrapText="1"/>
    </xf>
    <xf numFmtId="168" fontId="48" fillId="0" borderId="63" xfId="1505" applyNumberFormat="1" applyFont="1" applyBorder="1" applyAlignment="1">
      <alignment horizontal="center" vertical="center" wrapText="1"/>
    </xf>
    <xf numFmtId="168" fontId="48" fillId="0" borderId="26" xfId="1505" applyNumberFormat="1" applyFont="1" applyBorder="1" applyAlignment="1">
      <alignment horizontal="center" vertical="center" wrapText="1"/>
    </xf>
    <xf numFmtId="168" fontId="48" fillId="0" borderId="51" xfId="1505" applyNumberFormat="1" applyFont="1" applyBorder="1" applyAlignment="1">
      <alignment horizontal="center" vertical="center" wrapText="1"/>
    </xf>
    <xf numFmtId="168" fontId="48" fillId="0" borderId="27" xfId="1505" applyNumberFormat="1" applyFont="1" applyBorder="1" applyAlignment="1">
      <alignment horizontal="center" vertical="center" wrapText="1"/>
    </xf>
    <xf numFmtId="168" fontId="48" fillId="0" borderId="59" xfId="1505" applyNumberFormat="1" applyFont="1" applyBorder="1" applyAlignment="1">
      <alignment horizontal="center" vertical="center"/>
    </xf>
    <xf numFmtId="168" fontId="48" fillId="0" borderId="28" xfId="1505" applyNumberFormat="1" applyFont="1" applyBorder="1" applyAlignment="1">
      <alignment horizontal="center" vertical="center"/>
    </xf>
    <xf numFmtId="168" fontId="48" fillId="0" borderId="64" xfId="1505" applyNumberFormat="1" applyFont="1" applyBorder="1" applyAlignment="1">
      <alignment horizontal="center" vertical="center"/>
    </xf>
    <xf numFmtId="168" fontId="48" fillId="0" borderId="29" xfId="1505" applyNumberFormat="1" applyFont="1" applyBorder="1" applyAlignment="1">
      <alignment horizontal="center" vertical="center"/>
    </xf>
    <xf numFmtId="168" fontId="48" fillId="0" borderId="26" xfId="1505" applyNumberFormat="1" applyFont="1" applyBorder="1" applyAlignment="1">
      <alignment horizontal="center" vertical="center"/>
    </xf>
    <xf numFmtId="4" fontId="48" fillId="0" borderId="44" xfId="0" applyNumberFormat="1" applyFont="1" applyBorder="1" applyAlignment="1">
      <alignment horizontal="center" vertical="center"/>
    </xf>
    <xf numFmtId="4" fontId="48" fillId="0" borderId="37" xfId="0" applyNumberFormat="1" applyFont="1" applyBorder="1" applyAlignment="1">
      <alignment horizontal="center" vertical="center"/>
    </xf>
    <xf numFmtId="4" fontId="48" fillId="0" borderId="65" xfId="0" applyNumberFormat="1" applyFont="1" applyBorder="1" applyAlignment="1">
      <alignment horizontal="center" vertical="center"/>
    </xf>
    <xf numFmtId="4" fontId="48" fillId="0" borderId="23" xfId="0" applyNumberFormat="1" applyFont="1" applyBorder="1" applyAlignment="1">
      <alignment horizontal="center" vertical="center"/>
    </xf>
    <xf numFmtId="4" fontId="48" fillId="0" borderId="42" xfId="0" applyNumberFormat="1" applyFont="1" applyBorder="1" applyAlignment="1">
      <alignment horizontal="center" vertical="center"/>
    </xf>
    <xf numFmtId="4" fontId="48" fillId="0" borderId="43" xfId="0" applyNumberFormat="1" applyFont="1" applyBorder="1" applyAlignment="1">
      <alignment horizontal="center" vertical="center"/>
    </xf>
    <xf numFmtId="4" fontId="48" fillId="0" borderId="40" xfId="0" applyNumberFormat="1" applyFont="1" applyBorder="1" applyAlignment="1">
      <alignment horizontal="center" vertical="center"/>
    </xf>
    <xf numFmtId="4" fontId="48" fillId="0" borderId="31" xfId="0" applyNumberFormat="1" applyFont="1" applyBorder="1" applyAlignment="1">
      <alignment horizontal="center" vertical="center"/>
    </xf>
    <xf numFmtId="0" fontId="54" fillId="0" borderId="82" xfId="0" applyFont="1" applyBorder="1" applyAlignment="1">
      <alignment horizontal="center" vertical="center" wrapText="1"/>
    </xf>
    <xf numFmtId="10" fontId="48" fillId="0" borderId="39" xfId="0" applyNumberFormat="1" applyFont="1" applyBorder="1" applyAlignment="1">
      <alignment horizontal="center" vertical="center"/>
    </xf>
    <xf numFmtId="10" fontId="48" fillId="0" borderId="51" xfId="0" applyNumberFormat="1" applyFont="1" applyBorder="1" applyAlignment="1">
      <alignment horizontal="center" vertical="center"/>
    </xf>
    <xf numFmtId="10" fontId="48" fillId="0" borderId="59" xfId="0" applyNumberFormat="1" applyFont="1" applyBorder="1" applyAlignment="1">
      <alignment horizontal="center" vertical="center"/>
    </xf>
    <xf numFmtId="10" fontId="54" fillId="0" borderId="66" xfId="0" applyNumberFormat="1" applyFont="1" applyBorder="1" applyAlignment="1">
      <alignment horizontal="center" vertical="center"/>
    </xf>
    <xf numFmtId="10" fontId="48" fillId="0" borderId="47" xfId="0" applyNumberFormat="1" applyFont="1" applyBorder="1" applyAlignment="1">
      <alignment horizontal="center" vertical="center"/>
    </xf>
    <xf numFmtId="10" fontId="48" fillId="0" borderId="52" xfId="0" applyNumberFormat="1" applyFont="1" applyBorder="1" applyAlignment="1">
      <alignment horizontal="center" vertical="center"/>
    </xf>
    <xf numFmtId="10" fontId="48" fillId="0" borderId="48" xfId="0" applyNumberFormat="1" applyFont="1" applyBorder="1" applyAlignment="1">
      <alignment horizontal="center" vertical="center"/>
    </xf>
    <xf numFmtId="10" fontId="54" fillId="0" borderId="61" xfId="0" applyNumberFormat="1" applyFont="1" applyBorder="1" applyAlignment="1">
      <alignment horizontal="center" vertical="center"/>
    </xf>
    <xf numFmtId="2" fontId="48" fillId="0" borderId="47" xfId="887" applyNumberFormat="1" applyFont="1" applyBorder="1" applyAlignment="1">
      <alignment horizontal="center" vertical="center" wrapText="1"/>
    </xf>
    <xf numFmtId="2" fontId="48" fillId="0" borderId="45" xfId="887" applyNumberFormat="1" applyFont="1" applyBorder="1" applyAlignment="1">
      <alignment horizontal="center" vertical="center" wrapText="1"/>
    </xf>
    <xf numFmtId="2" fontId="54" fillId="0" borderId="61" xfId="887" applyNumberFormat="1" applyFont="1" applyBorder="1" applyAlignment="1">
      <alignment horizontal="center" vertical="center" wrapText="1"/>
    </xf>
    <xf numFmtId="2" fontId="48" fillId="0" borderId="24" xfId="887" applyNumberFormat="1" applyFont="1" applyBorder="1" applyAlignment="1">
      <alignment horizontal="center" vertical="center" wrapText="1"/>
    </xf>
    <xf numFmtId="2" fontId="48" fillId="0" borderId="37" xfId="887" applyNumberFormat="1" applyFont="1" applyBorder="1" applyAlignment="1">
      <alignment horizontal="center" vertical="center" wrapText="1"/>
    </xf>
    <xf numFmtId="2" fontId="54" fillId="0" borderId="62" xfId="887" applyNumberFormat="1" applyFont="1" applyBorder="1" applyAlignment="1">
      <alignment horizontal="center" vertical="center" wrapText="1"/>
    </xf>
    <xf numFmtId="0" fontId="44" fillId="0" borderId="0" xfId="1210" applyFont="1" applyAlignment="1">
      <alignment wrapText="1"/>
    </xf>
    <xf numFmtId="0" fontId="44" fillId="0" borderId="0" xfId="1210" applyFont="1" applyFill="1" applyBorder="1" applyAlignment="1">
      <alignment wrapText="1"/>
    </xf>
    <xf numFmtId="3" fontId="44" fillId="0" borderId="0" xfId="1210" applyNumberFormat="1" applyFont="1" applyAlignment="1">
      <alignment wrapText="1"/>
    </xf>
    <xf numFmtId="0" fontId="44" fillId="0" borderId="0" xfId="1210" applyFont="1" applyFill="1" applyAlignment="1">
      <alignment wrapText="1"/>
    </xf>
    <xf numFmtId="3" fontId="44" fillId="0" borderId="0" xfId="1210" applyNumberFormat="1" applyFont="1" applyFill="1" applyBorder="1" applyAlignment="1">
      <alignment wrapText="1"/>
    </xf>
    <xf numFmtId="3" fontId="44" fillId="0" borderId="0" xfId="1210" applyNumberFormat="1" applyFont="1" applyBorder="1" applyAlignment="1">
      <alignment wrapText="1"/>
    </xf>
    <xf numFmtId="0" fontId="49" fillId="0" borderId="0" xfId="1210" applyFont="1" applyAlignment="1">
      <alignment wrapText="1"/>
    </xf>
    <xf numFmtId="0" fontId="49" fillId="0" borderId="0" xfId="1210" applyFont="1" applyFill="1" applyAlignment="1">
      <alignment wrapText="1"/>
    </xf>
    <xf numFmtId="3" fontId="49" fillId="0" borderId="0" xfId="1210" applyNumberFormat="1" applyFont="1" applyFill="1" applyBorder="1" applyAlignment="1">
      <alignment wrapText="1"/>
    </xf>
    <xf numFmtId="3" fontId="49" fillId="51" borderId="83" xfId="1506" applyNumberFormat="1" applyFont="1" applyFill="1" applyBorder="1" applyAlignment="1">
      <alignment horizontal="center" vertical="center" wrapText="1"/>
    </xf>
    <xf numFmtId="3" fontId="49" fillId="30" borderId="62" xfId="1506" applyNumberFormat="1" applyFont="1" applyFill="1" applyBorder="1" applyAlignment="1">
      <alignment horizontal="center" vertical="center" wrapText="1"/>
    </xf>
    <xf numFmtId="3" fontId="49" fillId="30" borderId="61" xfId="1506" applyNumberFormat="1" applyFont="1" applyFill="1" applyBorder="1" applyAlignment="1">
      <alignment horizontal="center" vertical="center" wrapText="1"/>
    </xf>
    <xf numFmtId="3" fontId="49" fillId="30" borderId="66" xfId="1506" applyNumberFormat="1" applyFont="1" applyFill="1" applyBorder="1" applyAlignment="1">
      <alignment horizontal="center" vertical="center" wrapText="1"/>
    </xf>
    <xf numFmtId="0" fontId="44" fillId="29" borderId="0" xfId="1210" applyFont="1" applyFill="1" applyAlignment="1">
      <alignment wrapText="1"/>
    </xf>
    <xf numFmtId="3" fontId="49" fillId="51" borderId="84" xfId="1506" applyNumberFormat="1" applyFont="1" applyFill="1" applyBorder="1" applyAlignment="1">
      <alignment horizontal="center" vertical="center" wrapText="1"/>
    </xf>
    <xf numFmtId="3" fontId="44" fillId="29" borderId="26" xfId="1506" applyNumberFormat="1" applyFont="1" applyFill="1" applyBorder="1" applyAlignment="1">
      <alignment horizontal="center" vertical="center" wrapText="1"/>
    </xf>
    <xf numFmtId="3" fontId="44" fillId="29" borderId="52" xfId="1506" applyNumberFormat="1" applyFont="1" applyFill="1" applyBorder="1" applyAlignment="1">
      <alignment horizontal="center" vertical="center" wrapText="1"/>
    </xf>
    <xf numFmtId="3" fontId="44" fillId="29" borderId="51" xfId="1506" applyNumberFormat="1" applyFont="1" applyFill="1" applyBorder="1" applyAlignment="1">
      <alignment horizontal="center" vertical="center" wrapText="1"/>
    </xf>
    <xf numFmtId="3" fontId="49" fillId="51" borderId="86" xfId="1506" applyNumberFormat="1" applyFont="1" applyFill="1" applyBorder="1" applyAlignment="1">
      <alignment horizontal="center" vertical="center" wrapText="1"/>
    </xf>
    <xf numFmtId="3" fontId="49" fillId="51" borderId="88" xfId="1506" applyNumberFormat="1" applyFont="1" applyFill="1" applyBorder="1" applyAlignment="1">
      <alignment horizontal="center" vertical="center" wrapText="1"/>
    </xf>
    <xf numFmtId="3" fontId="44" fillId="29" borderId="24" xfId="1506" applyNumberFormat="1" applyFont="1" applyFill="1" applyBorder="1" applyAlignment="1">
      <alignment horizontal="center" vertical="center" wrapText="1"/>
    </xf>
    <xf numFmtId="3" fontId="44" fillId="29" borderId="47" xfId="1506" applyNumberFormat="1" applyFont="1" applyFill="1" applyBorder="1" applyAlignment="1">
      <alignment horizontal="center" vertical="center" wrapText="1"/>
    </xf>
    <xf numFmtId="3" fontId="44" fillId="29" borderId="39" xfId="1506" applyNumberFormat="1" applyFont="1" applyFill="1" applyBorder="1" applyAlignment="1">
      <alignment horizontal="center" vertical="center" wrapText="1"/>
    </xf>
    <xf numFmtId="0" fontId="49" fillId="29" borderId="0" xfId="1210" applyFont="1" applyFill="1" applyAlignment="1">
      <alignment wrapText="1"/>
    </xf>
    <xf numFmtId="3" fontId="49" fillId="51" borderId="90" xfId="1506" applyNumberFormat="1" applyFont="1" applyFill="1" applyBorder="1" applyAlignment="1">
      <alignment horizontal="center" vertical="center" wrapText="1"/>
    </xf>
    <xf numFmtId="3" fontId="44" fillId="29" borderId="37" xfId="1506" applyNumberFormat="1" applyFont="1" applyFill="1" applyBorder="1" applyAlignment="1">
      <alignment horizontal="center" vertical="center" wrapText="1"/>
    </xf>
    <xf numFmtId="3" fontId="44" fillId="29" borderId="45" xfId="1506" applyNumberFormat="1" applyFont="1" applyFill="1" applyBorder="1" applyAlignment="1">
      <alignment horizontal="center" vertical="center" wrapText="1"/>
    </xf>
    <xf numFmtId="3" fontId="44" fillId="29" borderId="42" xfId="1506" applyNumberFormat="1" applyFont="1" applyFill="1" applyBorder="1" applyAlignment="1">
      <alignment horizontal="center" vertical="center" wrapText="1"/>
    </xf>
    <xf numFmtId="3" fontId="44" fillId="29" borderId="28" xfId="1506" applyNumberFormat="1" applyFont="1" applyFill="1" applyBorder="1" applyAlignment="1">
      <alignment horizontal="center" vertical="center" wrapText="1"/>
    </xf>
    <xf numFmtId="3" fontId="44" fillId="29" borderId="48" xfId="1506" applyNumberFormat="1" applyFont="1" applyFill="1" applyBorder="1" applyAlignment="1">
      <alignment horizontal="center" vertical="center" wrapText="1"/>
    </xf>
    <xf numFmtId="3" fontId="44" fillId="29" borderId="59" xfId="1506" applyNumberFormat="1" applyFont="1" applyFill="1" applyBorder="1" applyAlignment="1">
      <alignment horizontal="center" vertical="center" wrapText="1"/>
    </xf>
    <xf numFmtId="3" fontId="44" fillId="0" borderId="26" xfId="1506" applyNumberFormat="1" applyFont="1" applyBorder="1" applyAlignment="1">
      <alignment horizontal="center" vertical="center" wrapText="1"/>
    </xf>
    <xf numFmtId="3" fontId="44" fillId="0" borderId="52" xfId="1506" applyNumberFormat="1" applyFont="1" applyBorder="1" applyAlignment="1">
      <alignment horizontal="center" vertical="center" wrapText="1"/>
    </xf>
    <xf numFmtId="3" fontId="44" fillId="0" borderId="51" xfId="1506" applyNumberFormat="1" applyFont="1" applyBorder="1" applyAlignment="1">
      <alignment horizontal="center" vertical="center" wrapText="1"/>
    </xf>
    <xf numFmtId="3" fontId="44" fillId="0" borderId="28" xfId="1506" applyNumberFormat="1" applyFont="1" applyBorder="1" applyAlignment="1">
      <alignment horizontal="center" vertical="center" wrapText="1"/>
    </xf>
    <xf numFmtId="3" fontId="44" fillId="0" borderId="48" xfId="1506" applyNumberFormat="1" applyFont="1" applyBorder="1" applyAlignment="1">
      <alignment horizontal="center" vertical="center" wrapText="1"/>
    </xf>
    <xf numFmtId="3" fontId="44" fillId="0" borderId="59" xfId="1506" applyNumberFormat="1" applyFont="1" applyBorder="1" applyAlignment="1">
      <alignment horizontal="center" vertical="center" wrapText="1"/>
    </xf>
    <xf numFmtId="3" fontId="44" fillId="0" borderId="24" xfId="1506" applyNumberFormat="1" applyFont="1" applyBorder="1" applyAlignment="1">
      <alignment horizontal="center" vertical="center" wrapText="1"/>
    </xf>
    <xf numFmtId="3" fontId="44" fillId="0" borderId="47" xfId="1506" applyNumberFormat="1" applyFont="1" applyBorder="1" applyAlignment="1">
      <alignment horizontal="center" vertical="center" wrapText="1"/>
    </xf>
    <xf numFmtId="3" fontId="44" fillId="0" borderId="39" xfId="1506" applyNumberFormat="1" applyFont="1" applyBorder="1" applyAlignment="1">
      <alignment horizontal="center" vertical="center" wrapText="1"/>
    </xf>
    <xf numFmtId="3" fontId="44" fillId="0" borderId="28" xfId="1506" applyNumberFormat="1" applyFont="1" applyFill="1" applyBorder="1" applyAlignment="1">
      <alignment horizontal="center" vertical="center" wrapText="1"/>
    </xf>
    <xf numFmtId="3" fontId="44" fillId="0" borderId="48" xfId="1506" applyNumberFormat="1" applyFont="1" applyFill="1" applyBorder="1" applyAlignment="1">
      <alignment horizontal="center" vertical="center" wrapText="1"/>
    </xf>
    <xf numFmtId="3" fontId="44" fillId="0" borderId="59" xfId="1506" applyNumberFormat="1" applyFont="1" applyFill="1" applyBorder="1" applyAlignment="1">
      <alignment horizontal="center" vertical="center" wrapText="1"/>
    </xf>
    <xf numFmtId="3" fontId="44" fillId="0" borderId="26" xfId="1506" applyNumberFormat="1" applyFont="1" applyFill="1" applyBorder="1" applyAlignment="1">
      <alignment horizontal="center" vertical="center" wrapText="1"/>
    </xf>
    <xf numFmtId="3" fontId="44" fillId="0" borderId="52" xfId="1506" applyNumberFormat="1" applyFont="1" applyFill="1" applyBorder="1" applyAlignment="1">
      <alignment horizontal="center" vertical="center" wrapText="1"/>
    </xf>
    <xf numFmtId="3" fontId="44" fillId="0" borderId="51" xfId="1506" applyNumberFormat="1" applyFont="1" applyFill="1" applyBorder="1" applyAlignment="1">
      <alignment horizontal="center" vertical="center" wrapText="1"/>
    </xf>
    <xf numFmtId="3" fontId="44" fillId="0" borderId="24" xfId="1506" applyNumberFormat="1" applyFont="1" applyFill="1" applyBorder="1" applyAlignment="1">
      <alignment horizontal="center" vertical="center" wrapText="1"/>
    </xf>
    <xf numFmtId="3" fontId="44" fillId="0" borderId="47" xfId="1506" applyNumberFormat="1" applyFont="1" applyFill="1" applyBorder="1" applyAlignment="1">
      <alignment horizontal="center" vertical="center" wrapText="1"/>
    </xf>
    <xf numFmtId="3" fontId="44" fillId="0" borderId="39" xfId="1506" applyNumberFormat="1" applyFont="1" applyFill="1" applyBorder="1" applyAlignment="1">
      <alignment horizontal="center" vertical="center" wrapText="1"/>
    </xf>
    <xf numFmtId="3" fontId="44" fillId="0" borderId="50" xfId="1210" applyNumberFormat="1" applyFont="1" applyFill="1" applyBorder="1" applyAlignment="1">
      <alignment horizontal="center" vertical="center" wrapText="1"/>
    </xf>
    <xf numFmtId="0" fontId="93" fillId="0" borderId="51" xfId="1210" applyFont="1" applyFill="1" applyBorder="1" applyAlignment="1">
      <alignment horizontal="left" vertical="center" wrapText="1"/>
    </xf>
    <xf numFmtId="0" fontId="93" fillId="0" borderId="51" xfId="1210" applyFont="1" applyBorder="1" applyAlignment="1">
      <alignment horizontal="left" vertical="center" wrapText="1"/>
    </xf>
    <xf numFmtId="0" fontId="44" fillId="0" borderId="51" xfId="1400" applyFont="1" applyFill="1" applyBorder="1" applyAlignment="1">
      <alignment horizontal="left" vertical="center" wrapText="1"/>
    </xf>
    <xf numFmtId="0" fontId="93" fillId="0" borderId="51" xfId="1400" applyFont="1" applyFill="1" applyBorder="1" applyAlignment="1">
      <alignment horizontal="left" vertical="center" wrapText="1"/>
    </xf>
    <xf numFmtId="0" fontId="44" fillId="0" borderId="0" xfId="1210" applyFont="1" applyBorder="1" applyAlignment="1">
      <alignment wrapText="1"/>
    </xf>
    <xf numFmtId="0" fontId="49" fillId="0" borderId="34" xfId="1210" applyFont="1" applyFill="1" applyBorder="1" applyAlignment="1">
      <alignment wrapText="1"/>
    </xf>
    <xf numFmtId="0" fontId="49" fillId="0" borderId="0" xfId="1210" applyFont="1" applyFill="1" applyBorder="1" applyAlignment="1">
      <alignment wrapText="1"/>
    </xf>
    <xf numFmtId="0" fontId="93" fillId="0" borderId="51" xfId="1398" applyFont="1" applyBorder="1" applyAlignment="1">
      <alignment horizontal="left" vertical="center" wrapText="1"/>
    </xf>
    <xf numFmtId="3" fontId="44" fillId="0" borderId="37" xfId="1506" applyNumberFormat="1" applyFont="1" applyBorder="1" applyAlignment="1">
      <alignment horizontal="center" vertical="center" wrapText="1"/>
    </xf>
    <xf numFmtId="3" fontId="44" fillId="0" borderId="45" xfId="1506" applyNumberFormat="1" applyFont="1" applyBorder="1" applyAlignment="1">
      <alignment horizontal="center" vertical="center" wrapText="1"/>
    </xf>
    <xf numFmtId="3" fontId="44" fillId="0" borderId="42" xfId="1506" applyNumberFormat="1" applyFont="1" applyBorder="1" applyAlignment="1">
      <alignment horizontal="center" vertical="center" wrapText="1"/>
    </xf>
    <xf numFmtId="3" fontId="49" fillId="51" borderId="55" xfId="1210" applyNumberFormat="1" applyFont="1" applyFill="1" applyBorder="1" applyAlignment="1">
      <alignment horizontal="center" vertical="center" wrapText="1"/>
    </xf>
    <xf numFmtId="0" fontId="49" fillId="51" borderId="83" xfId="1210" applyFont="1" applyFill="1" applyBorder="1" applyAlignment="1">
      <alignment horizontal="center" vertical="center" wrapText="1"/>
    </xf>
    <xf numFmtId="0" fontId="49" fillId="51" borderId="62" xfId="1210" applyFont="1" applyFill="1" applyBorder="1" applyAlignment="1">
      <alignment horizontal="center" vertical="center" wrapText="1"/>
    </xf>
    <xf numFmtId="0" fontId="49" fillId="51" borderId="60" xfId="1210" applyFont="1" applyFill="1" applyBorder="1" applyAlignment="1">
      <alignment horizontal="center" vertical="center" wrapText="1"/>
    </xf>
    <xf numFmtId="0" fontId="49" fillId="51" borderId="66" xfId="1210" applyFont="1" applyFill="1" applyBorder="1" applyAlignment="1">
      <alignment horizontal="center" vertical="center" wrapText="1"/>
    </xf>
    <xf numFmtId="0" fontId="44" fillId="0" borderId="19" xfId="1210" applyFont="1" applyFill="1" applyBorder="1" applyAlignment="1">
      <alignment wrapText="1"/>
    </xf>
    <xf numFmtId="0" fontId="44" fillId="0" borderId="19" xfId="1210" applyFont="1" applyBorder="1" applyAlignment="1">
      <alignment wrapText="1"/>
    </xf>
    <xf numFmtId="49" fontId="97" fillId="0" borderId="0" xfId="1514" applyNumberFormat="1" applyFont="1" applyFill="1" applyBorder="1" applyAlignment="1">
      <alignment horizontal="right" vertical="center" wrapText="1"/>
    </xf>
    <xf numFmtId="49" fontId="102" fillId="52" borderId="0" xfId="1514" applyNumberFormat="1" applyFont="1" applyFill="1" applyBorder="1" applyAlignment="1">
      <alignment vertical="center" wrapText="1"/>
    </xf>
    <xf numFmtId="0" fontId="44" fillId="0" borderId="0" xfId="1210" applyFont="1" applyAlignment="1">
      <alignment horizontal="left" vertical="center" wrapText="1"/>
    </xf>
    <xf numFmtId="3" fontId="49" fillId="51" borderId="83" xfId="1360" applyNumberFormat="1" applyFont="1" applyFill="1" applyBorder="1" applyAlignment="1">
      <alignment horizontal="center" vertical="center" wrapText="1"/>
    </xf>
    <xf numFmtId="3" fontId="49" fillId="30" borderId="33" xfId="1360" applyNumberFormat="1" applyFont="1" applyFill="1" applyBorder="1" applyAlignment="1">
      <alignment horizontal="center" vertical="center" wrapText="1"/>
    </xf>
    <xf numFmtId="3" fontId="49" fillId="30" borderId="19" xfId="1360" applyNumberFormat="1" applyFont="1" applyFill="1" applyBorder="1" applyAlignment="1">
      <alignment horizontal="center" vertical="center" wrapText="1"/>
    </xf>
    <xf numFmtId="3" fontId="49" fillId="30" borderId="67" xfId="1360" applyNumberFormat="1" applyFont="1" applyFill="1" applyBorder="1" applyAlignment="1">
      <alignment horizontal="center" vertical="center" wrapText="1"/>
    </xf>
    <xf numFmtId="3" fontId="49" fillId="30" borderId="61" xfId="1360" applyNumberFormat="1" applyFont="1" applyFill="1" applyBorder="1" applyAlignment="1">
      <alignment horizontal="center" vertical="center" wrapText="1"/>
    </xf>
    <xf numFmtId="3" fontId="49" fillId="30" borderId="60" xfId="1360" applyNumberFormat="1" applyFont="1" applyFill="1" applyBorder="1" applyAlignment="1">
      <alignment horizontal="center" vertical="center" wrapText="1"/>
    </xf>
    <xf numFmtId="3" fontId="49" fillId="51" borderId="83" xfId="1210" applyNumberFormat="1" applyFont="1" applyFill="1" applyBorder="1" applyAlignment="1">
      <alignment horizontal="center" vertical="center" wrapText="1"/>
    </xf>
    <xf numFmtId="3" fontId="49" fillId="51" borderId="58" xfId="1358" applyNumberFormat="1" applyFont="1" applyFill="1" applyBorder="1" applyAlignment="1">
      <alignment horizontal="center" vertical="center" wrapText="1"/>
    </xf>
    <xf numFmtId="3" fontId="44" fillId="0" borderId="29" xfId="1358" applyNumberFormat="1" applyFont="1" applyBorder="1" applyAlignment="1">
      <alignment horizontal="center" vertical="center" wrapText="1"/>
    </xf>
    <xf numFmtId="3" fontId="44" fillId="0" borderId="48" xfId="1358" applyNumberFormat="1" applyFont="1" applyBorder="1" applyAlignment="1">
      <alignment horizontal="center" vertical="center" wrapText="1"/>
    </xf>
    <xf numFmtId="3" fontId="44" fillId="0" borderId="64" xfId="1358" applyNumberFormat="1" applyFont="1" applyBorder="1" applyAlignment="1">
      <alignment horizontal="center" vertical="center" wrapText="1"/>
    </xf>
    <xf numFmtId="3" fontId="44" fillId="0" borderId="20" xfId="1210" applyNumberFormat="1" applyFont="1" applyFill="1" applyBorder="1" applyAlignment="1">
      <alignment horizontal="center" vertical="center" wrapText="1"/>
    </xf>
    <xf numFmtId="0" fontId="93" fillId="0" borderId="59" xfId="1210" applyFont="1" applyBorder="1" applyAlignment="1">
      <alignment horizontal="left" vertical="center" wrapText="1"/>
    </xf>
    <xf numFmtId="3" fontId="49" fillId="51" borderId="50" xfId="1358" applyNumberFormat="1" applyFont="1" applyFill="1" applyBorder="1" applyAlignment="1">
      <alignment horizontal="center" vertical="center" wrapText="1"/>
    </xf>
    <xf numFmtId="3" fontId="44" fillId="0" borderId="27" xfId="1358" applyNumberFormat="1" applyFont="1" applyBorder="1" applyAlignment="1">
      <alignment horizontal="center" vertical="center" wrapText="1"/>
    </xf>
    <xf numFmtId="3" fontId="44" fillId="0" borderId="52" xfId="1358" applyNumberFormat="1" applyFont="1" applyBorder="1" applyAlignment="1">
      <alignment horizontal="center" vertical="center" wrapText="1"/>
    </xf>
    <xf numFmtId="3" fontId="44" fillId="0" borderId="63" xfId="1358" applyNumberFormat="1" applyFont="1" applyBorder="1" applyAlignment="1">
      <alignment horizontal="center" vertical="center" wrapText="1"/>
    </xf>
    <xf numFmtId="3" fontId="49" fillId="0" borderId="86" xfId="1210" applyNumberFormat="1" applyFont="1" applyFill="1" applyBorder="1" applyAlignment="1">
      <alignment horizontal="center" vertical="center" wrapText="1"/>
    </xf>
    <xf numFmtId="3" fontId="49" fillId="51" borderId="49" xfId="1358" applyNumberFormat="1" applyFont="1" applyFill="1" applyBorder="1" applyAlignment="1">
      <alignment horizontal="center" vertical="center" wrapText="1"/>
    </xf>
    <xf numFmtId="3" fontId="44" fillId="0" borderId="32" xfId="1358" applyNumberFormat="1" applyFont="1" applyBorder="1" applyAlignment="1">
      <alignment horizontal="center" vertical="center" wrapText="1"/>
    </xf>
    <xf numFmtId="3" fontId="44" fillId="0" borderId="47" xfId="1358" applyNumberFormat="1" applyFont="1" applyBorder="1" applyAlignment="1">
      <alignment horizontal="center" vertical="center" wrapText="1"/>
    </xf>
    <xf numFmtId="3" fontId="44" fillId="0" borderId="46" xfId="1358" applyNumberFormat="1" applyFont="1" applyBorder="1" applyAlignment="1">
      <alignment horizontal="center" vertical="center" wrapText="1"/>
    </xf>
    <xf numFmtId="3" fontId="49" fillId="0" borderId="88" xfId="1210" applyNumberFormat="1" applyFont="1" applyFill="1" applyBorder="1" applyAlignment="1">
      <alignment horizontal="center" vertical="center" wrapText="1"/>
    </xf>
    <xf numFmtId="3" fontId="44" fillId="0" borderId="49" xfId="1210" applyNumberFormat="1" applyFont="1" applyFill="1" applyBorder="1" applyAlignment="1">
      <alignment horizontal="center" vertical="center" wrapText="1"/>
    </xf>
    <xf numFmtId="0" fontId="93" fillId="0" borderId="39" xfId="1210" applyFont="1" applyBorder="1" applyAlignment="1">
      <alignment horizontal="left" vertical="center" wrapText="1"/>
    </xf>
    <xf numFmtId="3" fontId="49" fillId="51" borderId="55" xfId="1358" applyNumberFormat="1" applyFont="1" applyFill="1" applyBorder="1" applyAlignment="1">
      <alignment horizontal="center" vertical="center" wrapText="1"/>
    </xf>
    <xf numFmtId="3" fontId="49" fillId="30" borderId="67" xfId="1358" applyNumberFormat="1" applyFont="1" applyFill="1" applyBorder="1" applyAlignment="1">
      <alignment horizontal="center" vertical="center" wrapText="1"/>
    </xf>
    <xf numFmtId="3" fontId="49" fillId="30" borderId="61" xfId="1358" applyNumberFormat="1" applyFont="1" applyFill="1" applyBorder="1" applyAlignment="1">
      <alignment horizontal="center" vertical="center" wrapText="1"/>
    </xf>
    <xf numFmtId="3" fontId="49" fillId="30" borderId="60" xfId="1358" applyNumberFormat="1" applyFont="1" applyFill="1" applyBorder="1" applyAlignment="1">
      <alignment horizontal="center" vertical="center" wrapText="1"/>
    </xf>
    <xf numFmtId="3" fontId="49" fillId="51" borderId="56" xfId="1356" applyNumberFormat="1" applyFont="1" applyFill="1" applyBorder="1" applyAlignment="1">
      <alignment horizontal="center" vertical="center" wrapText="1"/>
    </xf>
    <xf numFmtId="3" fontId="44" fillId="0" borderId="43" xfId="1356" applyNumberFormat="1" applyFont="1" applyBorder="1" applyAlignment="1">
      <alignment horizontal="center" vertical="center" wrapText="1"/>
    </xf>
    <xf numFmtId="3" fontId="44" fillId="0" borderId="45" xfId="1356" applyNumberFormat="1" applyFont="1" applyBorder="1" applyAlignment="1">
      <alignment horizontal="center" vertical="center" wrapText="1"/>
    </xf>
    <xf numFmtId="3" fontId="44" fillId="0" borderId="44" xfId="1356" applyNumberFormat="1" applyFont="1" applyBorder="1" applyAlignment="1">
      <alignment horizontal="center" vertical="center" wrapText="1"/>
    </xf>
    <xf numFmtId="0" fontId="93" fillId="0" borderId="42" xfId="1210" applyFont="1" applyBorder="1" applyAlignment="1">
      <alignment horizontal="left" vertical="center" wrapText="1"/>
    </xf>
    <xf numFmtId="3" fontId="49" fillId="51" borderId="55" xfId="1356" applyNumberFormat="1" applyFont="1" applyFill="1" applyBorder="1" applyAlignment="1">
      <alignment horizontal="center" vertical="center" wrapText="1"/>
    </xf>
    <xf numFmtId="3" fontId="49" fillId="30" borderId="67" xfId="1356" applyNumberFormat="1" applyFont="1" applyFill="1" applyBorder="1" applyAlignment="1">
      <alignment horizontal="center" vertical="center" wrapText="1"/>
    </xf>
    <xf numFmtId="3" fontId="49" fillId="30" borderId="61" xfId="1356" applyNumberFormat="1" applyFont="1" applyFill="1" applyBorder="1" applyAlignment="1">
      <alignment horizontal="center" vertical="center" wrapText="1"/>
    </xf>
    <xf numFmtId="3" fontId="49" fillId="30" borderId="60" xfId="1356" applyNumberFormat="1" applyFont="1" applyFill="1" applyBorder="1" applyAlignment="1">
      <alignment horizontal="center" vertical="center" wrapText="1"/>
    </xf>
    <xf numFmtId="3" fontId="49" fillId="51" borderId="58" xfId="1347" applyNumberFormat="1" applyFont="1" applyFill="1" applyBorder="1" applyAlignment="1">
      <alignment horizontal="center" vertical="center" wrapText="1"/>
    </xf>
    <xf numFmtId="3" fontId="44" fillId="0" borderId="29" xfId="1347" applyNumberFormat="1" applyFont="1" applyBorder="1" applyAlignment="1">
      <alignment horizontal="center" vertical="center" wrapText="1"/>
    </xf>
    <xf numFmtId="3" fontId="44" fillId="0" borderId="48" xfId="1347" applyNumberFormat="1" applyFont="1" applyBorder="1" applyAlignment="1">
      <alignment horizontal="center" vertical="center" wrapText="1"/>
    </xf>
    <xf numFmtId="3" fontId="44" fillId="0" borderId="64" xfId="1347" applyNumberFormat="1" applyFont="1" applyBorder="1" applyAlignment="1">
      <alignment horizontal="center" vertical="center" wrapText="1"/>
    </xf>
    <xf numFmtId="3" fontId="49" fillId="51" borderId="50" xfId="1347" applyNumberFormat="1" applyFont="1" applyFill="1" applyBorder="1" applyAlignment="1">
      <alignment horizontal="center" vertical="center" wrapText="1"/>
    </xf>
    <xf numFmtId="3" fontId="44" fillId="0" borderId="27" xfId="1347" applyNumberFormat="1" applyFont="1" applyBorder="1" applyAlignment="1">
      <alignment horizontal="center" vertical="center" wrapText="1"/>
    </xf>
    <xf numFmtId="3" fontId="44" fillId="0" borderId="52" xfId="1347" applyNumberFormat="1" applyFont="1" applyBorder="1" applyAlignment="1">
      <alignment horizontal="center" vertical="center" wrapText="1"/>
    </xf>
    <xf numFmtId="3" fontId="44" fillId="0" borderId="63" xfId="1347" applyNumberFormat="1" applyFont="1" applyBorder="1" applyAlignment="1">
      <alignment horizontal="center" vertical="center" wrapText="1"/>
    </xf>
    <xf numFmtId="3" fontId="49" fillId="51" borderId="49" xfId="1347" applyNumberFormat="1" applyFont="1" applyFill="1" applyBorder="1" applyAlignment="1">
      <alignment horizontal="center" vertical="center" wrapText="1"/>
    </xf>
    <xf numFmtId="3" fontId="44" fillId="0" borderId="32" xfId="1347" applyNumberFormat="1" applyFont="1" applyBorder="1" applyAlignment="1">
      <alignment horizontal="center" vertical="center" wrapText="1"/>
    </xf>
    <xf numFmtId="3" fontId="44" fillId="0" borderId="47" xfId="1347" applyNumberFormat="1" applyFont="1" applyBorder="1" applyAlignment="1">
      <alignment horizontal="center" vertical="center" wrapText="1"/>
    </xf>
    <xf numFmtId="3" fontId="44" fillId="0" borderId="46" xfId="1347" applyNumberFormat="1" applyFont="1" applyBorder="1" applyAlignment="1">
      <alignment horizontal="center" vertical="center" wrapText="1"/>
    </xf>
    <xf numFmtId="3" fontId="49" fillId="51" borderId="55" xfId="1347" applyNumberFormat="1" applyFont="1" applyFill="1" applyBorder="1" applyAlignment="1">
      <alignment horizontal="center" vertical="center" wrapText="1"/>
    </xf>
    <xf numFmtId="3" fontId="49" fillId="30" borderId="67" xfId="1347" applyNumberFormat="1" applyFont="1" applyFill="1" applyBorder="1" applyAlignment="1">
      <alignment horizontal="center" vertical="center" wrapText="1"/>
    </xf>
    <xf numFmtId="3" fontId="49" fillId="30" borderId="61" xfId="1347" applyNumberFormat="1" applyFont="1" applyFill="1" applyBorder="1" applyAlignment="1">
      <alignment horizontal="center" vertical="center" wrapText="1"/>
    </xf>
    <xf numFmtId="3" fontId="49" fillId="30" borderId="60" xfId="1347" applyNumberFormat="1" applyFont="1" applyFill="1" applyBorder="1" applyAlignment="1">
      <alignment horizontal="center" vertical="center" wrapText="1"/>
    </xf>
    <xf numFmtId="3" fontId="49" fillId="51" borderId="50" xfId="1345" applyNumberFormat="1" applyFont="1" applyFill="1" applyBorder="1" applyAlignment="1">
      <alignment horizontal="center" vertical="center" wrapText="1"/>
    </xf>
    <xf numFmtId="3" fontId="44" fillId="0" borderId="27" xfId="1345" applyNumberFormat="1" applyFont="1" applyBorder="1" applyAlignment="1">
      <alignment horizontal="center" vertical="center" wrapText="1"/>
    </xf>
    <xf numFmtId="3" fontId="44" fillId="0" borderId="52" xfId="1345" applyNumberFormat="1" applyFont="1" applyBorder="1" applyAlignment="1">
      <alignment horizontal="center" vertical="center" wrapText="1"/>
    </xf>
    <xf numFmtId="3" fontId="44" fillId="0" borderId="63" xfId="1345" applyNumberFormat="1" applyFont="1" applyBorder="1" applyAlignment="1">
      <alignment horizontal="center" vertical="center" wrapText="1"/>
    </xf>
    <xf numFmtId="3" fontId="44" fillId="0" borderId="53" xfId="1210" applyNumberFormat="1" applyFont="1" applyFill="1" applyBorder="1" applyAlignment="1">
      <alignment horizontal="center" vertical="center" wrapText="1"/>
    </xf>
    <xf numFmtId="3" fontId="44" fillId="0" borderId="40" xfId="1210" applyNumberFormat="1" applyFont="1" applyFill="1" applyBorder="1" applyAlignment="1">
      <alignment horizontal="center" vertical="center" wrapText="1"/>
    </xf>
    <xf numFmtId="3" fontId="49" fillId="51" borderId="50" xfId="1343" applyNumberFormat="1" applyFont="1" applyFill="1" applyBorder="1" applyAlignment="1">
      <alignment horizontal="center" vertical="center" wrapText="1"/>
    </xf>
    <xf numFmtId="3" fontId="44" fillId="0" borderId="27" xfId="1343" applyNumberFormat="1" applyFont="1" applyBorder="1" applyAlignment="1">
      <alignment horizontal="center" vertical="center" wrapText="1"/>
    </xf>
    <xf numFmtId="3" fontId="44" fillId="0" borderId="52" xfId="1343" applyNumberFormat="1" applyFont="1" applyBorder="1" applyAlignment="1">
      <alignment horizontal="center" vertical="center" wrapText="1"/>
    </xf>
    <xf numFmtId="3" fontId="44" fillId="0" borderId="63" xfId="1343" applyNumberFormat="1" applyFont="1" applyBorder="1" applyAlignment="1">
      <alignment horizontal="center" vertical="center" wrapText="1"/>
    </xf>
    <xf numFmtId="3" fontId="44" fillId="0" borderId="63" xfId="1210" applyNumberFormat="1" applyFont="1" applyFill="1" applyBorder="1" applyAlignment="1">
      <alignment horizontal="center" vertical="center" wrapText="1"/>
    </xf>
    <xf numFmtId="3" fontId="49" fillId="51" borderId="49" xfId="1343" applyNumberFormat="1" applyFont="1" applyFill="1" applyBorder="1" applyAlignment="1">
      <alignment horizontal="center" vertical="center" wrapText="1"/>
    </xf>
    <xf numFmtId="3" fontId="44" fillId="0" borderId="32" xfId="1343" applyNumberFormat="1" applyFont="1" applyBorder="1" applyAlignment="1">
      <alignment horizontal="center" vertical="center" wrapText="1"/>
    </xf>
    <xf numFmtId="3" fontId="44" fillId="0" borderId="47" xfId="1343" applyNumberFormat="1" applyFont="1" applyBorder="1" applyAlignment="1">
      <alignment horizontal="center" vertical="center" wrapText="1"/>
    </xf>
    <xf numFmtId="3" fontId="44" fillId="0" borderId="46" xfId="1343" applyNumberFormat="1" applyFont="1" applyBorder="1" applyAlignment="1">
      <alignment horizontal="center" vertical="center" wrapText="1"/>
    </xf>
    <xf numFmtId="3" fontId="49" fillId="51" borderId="55" xfId="1343" applyNumberFormat="1" applyFont="1" applyFill="1" applyBorder="1" applyAlignment="1">
      <alignment horizontal="center" vertical="center" wrapText="1"/>
    </xf>
    <xf numFmtId="3" fontId="49" fillId="30" borderId="67" xfId="1343" applyNumberFormat="1" applyFont="1" applyFill="1" applyBorder="1" applyAlignment="1">
      <alignment horizontal="center" vertical="center" wrapText="1"/>
    </xf>
    <xf numFmtId="3" fontId="49" fillId="30" borderId="61" xfId="1343" applyNumberFormat="1" applyFont="1" applyFill="1" applyBorder="1" applyAlignment="1">
      <alignment horizontal="center" vertical="center" wrapText="1"/>
    </xf>
    <xf numFmtId="3" fontId="49" fillId="30" borderId="60" xfId="1343" applyNumberFormat="1" applyFont="1" applyFill="1" applyBorder="1" applyAlignment="1">
      <alignment horizontal="center" vertical="center" wrapText="1"/>
    </xf>
    <xf numFmtId="3" fontId="49" fillId="51" borderId="58" xfId="1341" applyNumberFormat="1" applyFont="1" applyFill="1" applyBorder="1" applyAlignment="1">
      <alignment horizontal="center" vertical="center" wrapText="1"/>
    </xf>
    <xf numFmtId="3" fontId="44" fillId="0" borderId="29" xfId="1341" applyNumberFormat="1" applyFont="1" applyBorder="1" applyAlignment="1">
      <alignment horizontal="center" vertical="center" wrapText="1"/>
    </xf>
    <xf numFmtId="3" fontId="44" fillId="0" borderId="48" xfId="1341" applyNumberFormat="1" applyFont="1" applyBorder="1" applyAlignment="1">
      <alignment horizontal="center" vertical="center" wrapText="1"/>
    </xf>
    <xf numFmtId="3" fontId="44" fillId="0" borderId="64" xfId="1341" applyNumberFormat="1" applyFont="1" applyBorder="1" applyAlignment="1">
      <alignment horizontal="center" vertical="center" wrapText="1"/>
    </xf>
    <xf numFmtId="3" fontId="44" fillId="0" borderId="68" xfId="1210" applyNumberFormat="1" applyFont="1" applyFill="1" applyBorder="1" applyAlignment="1">
      <alignment horizontal="center" vertical="center" wrapText="1"/>
    </xf>
    <xf numFmtId="3" fontId="49" fillId="51" borderId="50" xfId="1341" applyNumberFormat="1" applyFont="1" applyFill="1" applyBorder="1" applyAlignment="1">
      <alignment horizontal="center" vertical="center" wrapText="1"/>
    </xf>
    <xf numFmtId="3" fontId="44" fillId="0" borderId="27" xfId="1341" applyNumberFormat="1" applyFont="1" applyBorder="1" applyAlignment="1">
      <alignment horizontal="center" vertical="center" wrapText="1"/>
    </xf>
    <xf numFmtId="3" fontId="44" fillId="0" borderId="52" xfId="1341" applyNumberFormat="1" applyFont="1" applyBorder="1" applyAlignment="1">
      <alignment horizontal="center" vertical="center" wrapText="1"/>
    </xf>
    <xf numFmtId="3" fontId="44" fillId="0" borderId="63" xfId="1341" applyNumberFormat="1" applyFont="1" applyBorder="1" applyAlignment="1">
      <alignment horizontal="center" vertical="center" wrapText="1"/>
    </xf>
    <xf numFmtId="3" fontId="44" fillId="0" borderId="46" xfId="1210" applyNumberFormat="1" applyFont="1" applyFill="1" applyBorder="1" applyAlignment="1">
      <alignment horizontal="center" vertical="center" wrapText="1"/>
    </xf>
    <xf numFmtId="3" fontId="49" fillId="51" borderId="49" xfId="1341" applyNumberFormat="1" applyFont="1" applyFill="1" applyBorder="1" applyAlignment="1">
      <alignment horizontal="center" vertical="center" wrapText="1"/>
    </xf>
    <xf numFmtId="3" fontId="44" fillId="0" borderId="32" xfId="1341" applyNumberFormat="1" applyFont="1" applyBorder="1" applyAlignment="1">
      <alignment horizontal="center" vertical="center" wrapText="1"/>
    </xf>
    <xf numFmtId="3" fontId="44" fillId="0" borderId="47" xfId="1341" applyNumberFormat="1" applyFont="1" applyBorder="1" applyAlignment="1">
      <alignment horizontal="center" vertical="center" wrapText="1"/>
    </xf>
    <xf numFmtId="3" fontId="44" fillId="0" borderId="46" xfId="1341" applyNumberFormat="1" applyFont="1" applyBorder="1" applyAlignment="1">
      <alignment horizontal="center" vertical="center" wrapText="1"/>
    </xf>
    <xf numFmtId="3" fontId="44" fillId="0" borderId="18" xfId="1210" applyNumberFormat="1" applyFont="1" applyFill="1" applyBorder="1" applyAlignment="1">
      <alignment horizontal="center" vertical="center" wrapText="1"/>
    </xf>
    <xf numFmtId="3" fontId="44" fillId="0" borderId="69" xfId="1210" applyNumberFormat="1" applyFont="1" applyFill="1" applyBorder="1" applyAlignment="1">
      <alignment horizontal="center" vertical="center" wrapText="1"/>
    </xf>
    <xf numFmtId="3" fontId="49" fillId="51" borderId="55" xfId="1341" applyNumberFormat="1" applyFont="1" applyFill="1" applyBorder="1" applyAlignment="1">
      <alignment horizontal="center" vertical="center" wrapText="1"/>
    </xf>
    <xf numFmtId="3" fontId="49" fillId="30" borderId="67" xfId="1341" applyNumberFormat="1" applyFont="1" applyFill="1" applyBorder="1" applyAlignment="1">
      <alignment horizontal="center" vertical="center" wrapText="1"/>
    </xf>
    <xf numFmtId="3" fontId="49" fillId="30" borderId="61" xfId="1341" applyNumberFormat="1" applyFont="1" applyFill="1" applyBorder="1" applyAlignment="1">
      <alignment horizontal="center" vertical="center" wrapText="1"/>
    </xf>
    <xf numFmtId="3" fontId="49" fillId="30" borderId="60" xfId="1341" applyNumberFormat="1" applyFont="1" applyFill="1" applyBorder="1" applyAlignment="1">
      <alignment horizontal="center" vertical="center" wrapText="1"/>
    </xf>
    <xf numFmtId="3" fontId="49" fillId="51" borderId="60" xfId="1210" applyNumberFormat="1" applyFont="1" applyFill="1" applyBorder="1" applyAlignment="1">
      <alignment horizontal="center" vertical="center" wrapText="1"/>
    </xf>
    <xf numFmtId="3" fontId="49" fillId="51" borderId="50" xfId="1337" applyNumberFormat="1" applyFont="1" applyFill="1" applyBorder="1" applyAlignment="1">
      <alignment horizontal="center" vertical="center" wrapText="1"/>
    </xf>
    <xf numFmtId="3" fontId="44" fillId="0" borderId="27" xfId="1337" applyNumberFormat="1" applyFont="1" applyBorder="1" applyAlignment="1">
      <alignment horizontal="center" vertical="center" wrapText="1"/>
    </xf>
    <xf numFmtId="3" fontId="44" fillId="0" borderId="52" xfId="1337" applyNumberFormat="1" applyFont="1" applyBorder="1" applyAlignment="1">
      <alignment horizontal="center" vertical="center" wrapText="1"/>
    </xf>
    <xf numFmtId="3" fontId="44" fillId="0" borderId="63" xfId="1337" applyNumberFormat="1" applyFont="1" applyBorder="1" applyAlignment="1">
      <alignment horizontal="center" vertical="center" wrapText="1"/>
    </xf>
    <xf numFmtId="3" fontId="49" fillId="0" borderId="90" xfId="1210" applyNumberFormat="1" applyFont="1" applyFill="1" applyBorder="1" applyAlignment="1">
      <alignment horizontal="center" vertical="center" wrapText="1"/>
    </xf>
    <xf numFmtId="3" fontId="44" fillId="0" borderId="56" xfId="1210" applyNumberFormat="1" applyFont="1" applyFill="1" applyBorder="1" applyAlignment="1">
      <alignment horizontal="center" vertical="center" wrapText="1"/>
    </xf>
    <xf numFmtId="3" fontId="44" fillId="0" borderId="44" xfId="1210" applyNumberFormat="1" applyFont="1" applyFill="1" applyBorder="1" applyAlignment="1">
      <alignment horizontal="center" vertical="center" wrapText="1"/>
    </xf>
    <xf numFmtId="3" fontId="49" fillId="51" borderId="49" xfId="1339" applyNumberFormat="1" applyFont="1" applyFill="1" applyBorder="1" applyAlignment="1">
      <alignment horizontal="center" vertical="center" wrapText="1"/>
    </xf>
    <xf numFmtId="3" fontId="44" fillId="0" borderId="32" xfId="1339" applyNumberFormat="1" applyFont="1" applyBorder="1" applyAlignment="1">
      <alignment horizontal="center" vertical="center" wrapText="1"/>
    </xf>
    <xf numFmtId="3" fontId="44" fillId="0" borderId="47" xfId="1339" applyNumberFormat="1" applyFont="1" applyBorder="1" applyAlignment="1">
      <alignment horizontal="center" vertical="center" wrapText="1"/>
    </xf>
    <xf numFmtId="3" fontId="44" fillId="0" borderId="46" xfId="1339" applyNumberFormat="1" applyFont="1" applyBorder="1" applyAlignment="1">
      <alignment horizontal="center" vertical="center" wrapText="1"/>
    </xf>
    <xf numFmtId="3" fontId="49" fillId="51" borderId="55" xfId="1515" applyNumberFormat="1" applyFont="1" applyFill="1" applyBorder="1" applyAlignment="1">
      <alignment horizontal="center" vertical="center" wrapText="1"/>
    </xf>
    <xf numFmtId="3" fontId="49" fillId="30" borderId="67" xfId="1515" applyNumberFormat="1" applyFont="1" applyFill="1" applyBorder="1" applyAlignment="1">
      <alignment horizontal="center" vertical="center" wrapText="1"/>
    </xf>
    <xf numFmtId="3" fontId="49" fillId="30" borderId="61" xfId="1515" applyNumberFormat="1" applyFont="1" applyFill="1" applyBorder="1" applyAlignment="1">
      <alignment horizontal="center" vertical="center" wrapText="1"/>
    </xf>
    <xf numFmtId="3" fontId="49" fillId="30" borderId="60" xfId="1515" applyNumberFormat="1" applyFont="1" applyFill="1" applyBorder="1" applyAlignment="1">
      <alignment horizontal="center" vertical="center" wrapText="1"/>
    </xf>
    <xf numFmtId="3" fontId="49" fillId="51" borderId="50" xfId="1516" applyNumberFormat="1" applyFont="1" applyFill="1" applyBorder="1" applyAlignment="1">
      <alignment horizontal="center" vertical="center" wrapText="1"/>
    </xf>
    <xf numFmtId="3" fontId="44" fillId="0" borderId="27" xfId="1516" applyNumberFormat="1" applyFont="1" applyBorder="1" applyAlignment="1">
      <alignment horizontal="center" vertical="center" wrapText="1"/>
    </xf>
    <xf numFmtId="3" fontId="44" fillId="0" borderId="52" xfId="1516" applyNumberFormat="1" applyFont="1" applyBorder="1" applyAlignment="1">
      <alignment horizontal="center" vertical="center" wrapText="1"/>
    </xf>
    <xf numFmtId="3" fontId="44" fillId="0" borderId="63" xfId="1516" applyNumberFormat="1" applyFont="1" applyBorder="1" applyAlignment="1">
      <alignment horizontal="center" vertical="center" wrapText="1"/>
    </xf>
    <xf numFmtId="3" fontId="49" fillId="51" borderId="58" xfId="1517" applyNumberFormat="1" applyFont="1" applyFill="1" applyBorder="1" applyAlignment="1">
      <alignment horizontal="center" vertical="center" wrapText="1"/>
    </xf>
    <xf numFmtId="3" fontId="44" fillId="0" borderId="27" xfId="1517" applyNumberFormat="1" applyFont="1" applyBorder="1" applyAlignment="1">
      <alignment horizontal="center" vertical="center" wrapText="1"/>
    </xf>
    <xf numFmtId="3" fontId="44" fillId="0" borderId="52" xfId="1517" applyNumberFormat="1" applyFont="1" applyBorder="1" applyAlignment="1">
      <alignment horizontal="center" vertical="center" wrapText="1"/>
    </xf>
    <xf numFmtId="3" fontId="44" fillId="0" borderId="63" xfId="1517" applyNumberFormat="1" applyFont="1" applyBorder="1" applyAlignment="1">
      <alignment horizontal="center" vertical="center" wrapText="1"/>
    </xf>
    <xf numFmtId="0" fontId="93" fillId="0" borderId="100" xfId="1210" applyFont="1" applyBorder="1" applyAlignment="1">
      <alignment horizontal="left" vertical="center" wrapText="1"/>
    </xf>
    <xf numFmtId="3" fontId="49" fillId="51" borderId="50" xfId="1517" applyNumberFormat="1" applyFont="1" applyFill="1" applyBorder="1" applyAlignment="1">
      <alignment horizontal="center" vertical="center" wrapText="1"/>
    </xf>
    <xf numFmtId="3" fontId="49" fillId="0" borderId="84" xfId="1210" applyNumberFormat="1" applyFont="1" applyFill="1" applyBorder="1" applyAlignment="1">
      <alignment horizontal="center" vertical="center" wrapText="1"/>
    </xf>
    <xf numFmtId="3" fontId="49" fillId="51" borderId="49" xfId="1517" applyNumberFormat="1" applyFont="1" applyFill="1" applyBorder="1" applyAlignment="1">
      <alignment horizontal="center" vertical="center" wrapText="1"/>
    </xf>
    <xf numFmtId="0" fontId="93" fillId="0" borderId="89" xfId="1210" applyFont="1" applyBorder="1" applyAlignment="1">
      <alignment horizontal="left" vertical="center" wrapText="1"/>
    </xf>
    <xf numFmtId="3" fontId="49" fillId="51" borderId="50" xfId="1513" applyNumberFormat="1" applyFont="1" applyFill="1" applyBorder="1" applyAlignment="1">
      <alignment horizontal="center" vertical="center" wrapText="1"/>
    </xf>
    <xf numFmtId="3" fontId="44" fillId="0" borderId="27" xfId="1513" applyNumberFormat="1" applyFont="1" applyBorder="1" applyAlignment="1">
      <alignment horizontal="center" vertical="center" wrapText="1"/>
    </xf>
    <xf numFmtId="3" fontId="44" fillId="0" borderId="52" xfId="1513" applyNumberFormat="1" applyFont="1" applyBorder="1" applyAlignment="1">
      <alignment horizontal="center" vertical="center" wrapText="1"/>
    </xf>
    <xf numFmtId="3" fontId="44" fillId="0" borderId="63" xfId="1513" applyNumberFormat="1" applyFont="1" applyBorder="1" applyAlignment="1">
      <alignment horizontal="center" vertical="center" wrapText="1"/>
    </xf>
    <xf numFmtId="3" fontId="49" fillId="51" borderId="50" xfId="1512" applyNumberFormat="1" applyFont="1" applyFill="1" applyBorder="1" applyAlignment="1">
      <alignment horizontal="center" vertical="center" wrapText="1"/>
    </xf>
    <xf numFmtId="3" fontId="44" fillId="0" borderId="27" xfId="1512" applyNumberFormat="1" applyFont="1" applyBorder="1" applyAlignment="1">
      <alignment horizontal="center" vertical="center" wrapText="1"/>
    </xf>
    <xf numFmtId="3" fontId="44" fillId="0" borderId="52" xfId="1512" applyNumberFormat="1" applyFont="1" applyBorder="1" applyAlignment="1">
      <alignment horizontal="center" vertical="center" wrapText="1"/>
    </xf>
    <xf numFmtId="3" fontId="44" fillId="0" borderId="63" xfId="1512" applyNumberFormat="1" applyFont="1" applyBorder="1" applyAlignment="1">
      <alignment horizontal="center" vertical="center" wrapText="1"/>
    </xf>
    <xf numFmtId="3" fontId="49" fillId="51" borderId="49" xfId="1512" applyNumberFormat="1" applyFont="1" applyFill="1" applyBorder="1" applyAlignment="1">
      <alignment horizontal="center" vertical="center" wrapText="1"/>
    </xf>
    <xf numFmtId="3" fontId="44" fillId="0" borderId="32" xfId="1512" applyNumberFormat="1" applyFont="1" applyBorder="1" applyAlignment="1">
      <alignment horizontal="center" vertical="center" wrapText="1"/>
    </xf>
    <xf numFmtId="3" fontId="44" fillId="0" borderId="47" xfId="1512" applyNumberFormat="1" applyFont="1" applyBorder="1" applyAlignment="1">
      <alignment horizontal="center" vertical="center" wrapText="1"/>
    </xf>
    <xf numFmtId="3" fontId="44" fillId="0" borderId="46" xfId="1512" applyNumberFormat="1" applyFont="1" applyBorder="1" applyAlignment="1">
      <alignment horizontal="center" vertical="center" wrapText="1"/>
    </xf>
    <xf numFmtId="0" fontId="93" fillId="0" borderId="94" xfId="1210" applyFont="1" applyBorder="1" applyAlignment="1">
      <alignment horizontal="left" vertical="center" wrapText="1"/>
    </xf>
    <xf numFmtId="3" fontId="49" fillId="51" borderId="55" xfId="1512" applyNumberFormat="1" applyFont="1" applyFill="1" applyBorder="1" applyAlignment="1">
      <alignment horizontal="center" vertical="center" wrapText="1"/>
    </xf>
    <xf numFmtId="3" fontId="49" fillId="30" borderId="67" xfId="1512" applyNumberFormat="1" applyFont="1" applyFill="1" applyBorder="1" applyAlignment="1">
      <alignment horizontal="center" vertical="center" wrapText="1"/>
    </xf>
    <xf numFmtId="3" fontId="49" fillId="30" borderId="61" xfId="1512" applyNumberFormat="1" applyFont="1" applyFill="1" applyBorder="1" applyAlignment="1">
      <alignment horizontal="center" vertical="center" wrapText="1"/>
    </xf>
    <xf numFmtId="3" fontId="49" fillId="30" borderId="60" xfId="1512" applyNumberFormat="1" applyFont="1" applyFill="1" applyBorder="1" applyAlignment="1">
      <alignment horizontal="center" vertical="center" wrapText="1"/>
    </xf>
    <xf numFmtId="3" fontId="49" fillId="51" borderId="50" xfId="1312" applyNumberFormat="1" applyFont="1" applyFill="1" applyBorder="1" applyAlignment="1">
      <alignment horizontal="center" vertical="center" wrapText="1"/>
    </xf>
    <xf numFmtId="3" fontId="44" fillId="0" borderId="27" xfId="1312" applyNumberFormat="1" applyFont="1" applyBorder="1" applyAlignment="1">
      <alignment horizontal="center" vertical="center" wrapText="1"/>
    </xf>
    <xf numFmtId="3" fontId="44" fillId="0" borderId="52" xfId="1312" applyNumberFormat="1" applyFont="1" applyBorder="1" applyAlignment="1">
      <alignment horizontal="center" vertical="center" wrapText="1"/>
    </xf>
    <xf numFmtId="3" fontId="44" fillId="0" borderId="63" xfId="1312" applyNumberFormat="1" applyFont="1" applyBorder="1" applyAlignment="1">
      <alignment horizontal="center" vertical="center" wrapText="1"/>
    </xf>
    <xf numFmtId="3" fontId="49" fillId="51" borderId="50" xfId="1518" applyNumberFormat="1" applyFont="1" applyFill="1" applyBorder="1" applyAlignment="1">
      <alignment horizontal="center" vertical="center" wrapText="1"/>
    </xf>
    <xf numFmtId="3" fontId="44" fillId="0" borderId="27" xfId="1518" applyNumberFormat="1" applyFont="1" applyBorder="1" applyAlignment="1">
      <alignment horizontal="center" vertical="center" wrapText="1"/>
    </xf>
    <xf numFmtId="3" fontId="44" fillId="0" borderId="52" xfId="1518" applyNumberFormat="1" applyFont="1" applyBorder="1" applyAlignment="1">
      <alignment horizontal="center" vertical="center" wrapText="1"/>
    </xf>
    <xf numFmtId="3" fontId="44" fillId="0" borderId="63" xfId="1518" applyNumberFormat="1" applyFont="1" applyBorder="1" applyAlignment="1">
      <alignment horizontal="center" vertical="center" wrapText="1"/>
    </xf>
    <xf numFmtId="3" fontId="49" fillId="51" borderId="55" xfId="1519" applyNumberFormat="1" applyFont="1" applyFill="1" applyBorder="1" applyAlignment="1">
      <alignment horizontal="center" vertical="center" wrapText="1"/>
    </xf>
    <xf numFmtId="3" fontId="49" fillId="30" borderId="67" xfId="1519" applyNumberFormat="1" applyFont="1" applyFill="1" applyBorder="1" applyAlignment="1">
      <alignment horizontal="center" vertical="center" wrapText="1"/>
    </xf>
    <xf numFmtId="3" fontId="49" fillId="30" borderId="61" xfId="1519" applyNumberFormat="1" applyFont="1" applyFill="1" applyBorder="1" applyAlignment="1">
      <alignment horizontal="center" vertical="center" wrapText="1"/>
    </xf>
    <xf numFmtId="3" fontId="49" fillId="51" borderId="56" xfId="1520" applyNumberFormat="1" applyFont="1" applyFill="1" applyBorder="1" applyAlignment="1">
      <alignment horizontal="center" vertical="center" wrapText="1"/>
    </xf>
    <xf numFmtId="3" fontId="44" fillId="0" borderId="29" xfId="1520" applyNumberFormat="1" applyFont="1" applyBorder="1" applyAlignment="1">
      <alignment horizontal="center" vertical="center" wrapText="1"/>
    </xf>
    <xf numFmtId="3" fontId="44" fillId="0" borderId="48" xfId="1520" applyNumberFormat="1" applyFont="1" applyBorder="1" applyAlignment="1">
      <alignment horizontal="center" vertical="center" wrapText="1"/>
    </xf>
    <xf numFmtId="3" fontId="44" fillId="0" borderId="64" xfId="1520" applyNumberFormat="1" applyFont="1" applyBorder="1" applyAlignment="1">
      <alignment horizontal="center" vertical="center" wrapText="1"/>
    </xf>
    <xf numFmtId="3" fontId="49" fillId="51" borderId="50" xfId="1520" applyNumberFormat="1" applyFont="1" applyFill="1" applyBorder="1" applyAlignment="1">
      <alignment horizontal="center" vertical="center" wrapText="1"/>
    </xf>
    <xf numFmtId="3" fontId="44" fillId="0" borderId="27" xfId="1520" applyNumberFormat="1" applyFont="1" applyBorder="1" applyAlignment="1">
      <alignment horizontal="center" vertical="center" wrapText="1"/>
    </xf>
    <xf numFmtId="3" fontId="44" fillId="0" borderId="52" xfId="1520" applyNumberFormat="1" applyFont="1" applyBorder="1" applyAlignment="1">
      <alignment horizontal="center" vertical="center" wrapText="1"/>
    </xf>
    <xf numFmtId="3" fontId="44" fillId="0" borderId="63" xfId="1520" applyNumberFormat="1" applyFont="1" applyBorder="1" applyAlignment="1">
      <alignment horizontal="center" vertical="center" wrapText="1"/>
    </xf>
    <xf numFmtId="3" fontId="49" fillId="51" borderId="50" xfId="1509" applyNumberFormat="1" applyFont="1" applyFill="1" applyBorder="1" applyAlignment="1">
      <alignment horizontal="center" vertical="center" wrapText="1"/>
    </xf>
    <xf numFmtId="3" fontId="44" fillId="0" borderId="27" xfId="1509" applyNumberFormat="1" applyFont="1" applyBorder="1" applyAlignment="1">
      <alignment horizontal="center" vertical="center" wrapText="1"/>
    </xf>
    <xf numFmtId="3" fontId="44" fillId="0" borderId="52" xfId="1509" applyNumberFormat="1" applyFont="1" applyBorder="1" applyAlignment="1">
      <alignment horizontal="center" vertical="center" wrapText="1"/>
    </xf>
    <xf numFmtId="3" fontId="44" fillId="0" borderId="63" xfId="1509" applyNumberFormat="1" applyFont="1" applyBorder="1" applyAlignment="1">
      <alignment horizontal="center" vertical="center" wrapText="1"/>
    </xf>
    <xf numFmtId="3" fontId="49" fillId="51" borderId="49" xfId="1509" applyNumberFormat="1" applyFont="1" applyFill="1" applyBorder="1" applyAlignment="1">
      <alignment horizontal="center" vertical="center" wrapText="1"/>
    </xf>
    <xf numFmtId="3" fontId="44" fillId="0" borderId="32" xfId="1509" applyNumberFormat="1" applyFont="1" applyBorder="1" applyAlignment="1">
      <alignment horizontal="center" vertical="center" wrapText="1"/>
    </xf>
    <xf numFmtId="3" fontId="44" fillId="0" borderId="47" xfId="1509" applyNumberFormat="1" applyFont="1" applyBorder="1" applyAlignment="1">
      <alignment horizontal="center" vertical="center" wrapText="1"/>
    </xf>
    <xf numFmtId="3" fontId="44" fillId="0" borderId="46" xfId="1509" applyNumberFormat="1" applyFont="1" applyBorder="1" applyAlignment="1">
      <alignment horizontal="center" vertical="center" wrapText="1"/>
    </xf>
    <xf numFmtId="3" fontId="49" fillId="51" borderId="55" xfId="1510" applyNumberFormat="1" applyFont="1" applyFill="1" applyBorder="1" applyAlignment="1">
      <alignment horizontal="center" vertical="center" wrapText="1"/>
    </xf>
    <xf numFmtId="3" fontId="49" fillId="30" borderId="67" xfId="1510" applyNumberFormat="1" applyFont="1" applyFill="1" applyBorder="1" applyAlignment="1">
      <alignment horizontal="center" vertical="center" wrapText="1"/>
    </xf>
    <xf numFmtId="3" fontId="49" fillId="30" borderId="61" xfId="1510" applyNumberFormat="1" applyFont="1" applyFill="1" applyBorder="1" applyAlignment="1">
      <alignment horizontal="center" vertical="center" wrapText="1"/>
    </xf>
    <xf numFmtId="3" fontId="49" fillId="30" borderId="60" xfId="1510" applyNumberFormat="1" applyFont="1" applyFill="1" applyBorder="1" applyAlignment="1">
      <alignment horizontal="center" vertical="center" wrapText="1"/>
    </xf>
    <xf numFmtId="3" fontId="44" fillId="0" borderId="65" xfId="1210" applyNumberFormat="1" applyFont="1" applyFill="1" applyBorder="1" applyAlignment="1">
      <alignment horizontal="center" vertical="center" wrapText="1"/>
    </xf>
    <xf numFmtId="3" fontId="49" fillId="51" borderId="88" xfId="1210" applyNumberFormat="1" applyFont="1" applyFill="1" applyBorder="1" applyAlignment="1">
      <alignment horizontal="center" vertical="center" wrapText="1"/>
    </xf>
    <xf numFmtId="3" fontId="49" fillId="51" borderId="86" xfId="1210" applyNumberFormat="1" applyFont="1" applyFill="1" applyBorder="1" applyAlignment="1">
      <alignment horizontal="center" vertical="center" wrapText="1"/>
    </xf>
    <xf numFmtId="3" fontId="49" fillId="51" borderId="90" xfId="1210" applyNumberFormat="1" applyFont="1" applyFill="1" applyBorder="1" applyAlignment="1">
      <alignment horizontal="center" vertical="center" wrapText="1"/>
    </xf>
    <xf numFmtId="0" fontId="93" fillId="0" borderId="105" xfId="1210" applyFont="1" applyBorder="1" applyAlignment="1">
      <alignment horizontal="left" vertical="center" wrapText="1"/>
    </xf>
    <xf numFmtId="3" fontId="49" fillId="51" borderId="102" xfId="1210" applyNumberFormat="1" applyFont="1" applyFill="1" applyBorder="1" applyAlignment="1">
      <alignment horizontal="center" vertical="center" wrapText="1"/>
    </xf>
    <xf numFmtId="0" fontId="44" fillId="0" borderId="0" xfId="1210" applyFont="1" applyBorder="1" applyAlignment="1"/>
    <xf numFmtId="0" fontId="94" fillId="0" borderId="40" xfId="1522" applyFont="1" applyBorder="1" applyAlignment="1">
      <alignment horizontal="left" vertical="center"/>
    </xf>
    <xf numFmtId="0" fontId="94" fillId="0" borderId="51" xfId="1522" applyFont="1" applyBorder="1" applyAlignment="1">
      <alignment horizontal="left" vertical="center"/>
    </xf>
    <xf numFmtId="0" fontId="90" fillId="0" borderId="0" xfId="1322" applyFont="1" applyBorder="1"/>
    <xf numFmtId="0" fontId="94" fillId="0" borderId="105" xfId="1522" applyFont="1" applyBorder="1" applyAlignment="1">
      <alignment horizontal="left" vertical="center"/>
    </xf>
    <xf numFmtId="0" fontId="8" fillId="0" borderId="51" xfId="1322" applyFont="1" applyBorder="1" applyAlignment="1">
      <alignment horizontal="left" vertical="center"/>
    </xf>
    <xf numFmtId="0" fontId="8" fillId="0" borderId="39" xfId="1322" applyFont="1" applyBorder="1" applyAlignment="1">
      <alignment horizontal="left" vertical="center"/>
    </xf>
    <xf numFmtId="0" fontId="8" fillId="0" borderId="40" xfId="1322" applyFont="1" applyBorder="1" applyAlignment="1">
      <alignment horizontal="left" vertical="center"/>
    </xf>
    <xf numFmtId="0" fontId="8" fillId="0" borderId="59" xfId="1322" applyFont="1" applyBorder="1" applyAlignment="1">
      <alignment horizontal="left" vertical="center"/>
    </xf>
    <xf numFmtId="0" fontId="8" fillId="0" borderId="38" xfId="1322" applyFont="1" applyBorder="1" applyAlignment="1">
      <alignment horizontal="left" vertical="center"/>
    </xf>
    <xf numFmtId="3" fontId="90" fillId="0" borderId="0" xfId="1322" applyNumberFormat="1" applyFont="1" applyBorder="1"/>
    <xf numFmtId="0" fontId="8" fillId="0" borderId="51" xfId="1322" applyFont="1" applyBorder="1" applyAlignment="1">
      <alignment horizontal="left" vertical="center" wrapText="1"/>
    </xf>
    <xf numFmtId="0" fontId="8" fillId="0" borderId="0" xfId="1322" applyFont="1"/>
    <xf numFmtId="0" fontId="8" fillId="0" borderId="0" xfId="1322" applyFont="1" applyBorder="1"/>
    <xf numFmtId="0" fontId="49" fillId="0" borderId="0" xfId="1210" applyFont="1" applyFill="1" applyBorder="1" applyAlignment="1">
      <alignment horizontal="center" wrapText="1"/>
    </xf>
    <xf numFmtId="168" fontId="44" fillId="0" borderId="0" xfId="1505" applyNumberFormat="1" applyFont="1" applyFill="1" applyBorder="1" applyAlignment="1">
      <alignment wrapText="1"/>
    </xf>
    <xf numFmtId="3" fontId="44" fillId="0" borderId="0" xfId="1210" applyNumberFormat="1" applyFont="1" applyFill="1" applyBorder="1" applyAlignment="1">
      <alignment vertical="top" wrapText="1"/>
    </xf>
    <xf numFmtId="168" fontId="44" fillId="0" borderId="0" xfId="1505" applyNumberFormat="1" applyFont="1" applyFill="1" applyBorder="1" applyAlignment="1">
      <alignment vertical="top" wrapText="1"/>
    </xf>
    <xf numFmtId="3" fontId="49" fillId="0" borderId="0" xfId="1210" applyNumberFormat="1" applyFont="1" applyFill="1" applyBorder="1" applyAlignment="1">
      <alignment horizontal="center" wrapText="1"/>
    </xf>
    <xf numFmtId="3" fontId="44" fillId="0" borderId="0" xfId="1210" applyNumberFormat="1" applyFont="1" applyFill="1" applyAlignment="1">
      <alignment wrapText="1"/>
    </xf>
    <xf numFmtId="168" fontId="49" fillId="0" borderId="0" xfId="1505" applyNumberFormat="1" applyFont="1" applyFill="1" applyBorder="1" applyAlignment="1">
      <alignment wrapText="1"/>
    </xf>
    <xf numFmtId="3" fontId="49" fillId="30" borderId="83" xfId="1210" applyNumberFormat="1" applyFont="1" applyFill="1" applyBorder="1" applyAlignment="1">
      <alignment horizontal="center" vertical="center" wrapText="1"/>
    </xf>
    <xf numFmtId="0" fontId="49" fillId="0" borderId="19" xfId="1210" applyFont="1" applyFill="1" applyBorder="1" applyAlignment="1">
      <alignment horizontal="center" vertical="center" wrapText="1"/>
    </xf>
    <xf numFmtId="0" fontId="49" fillId="0" borderId="0" xfId="1210" applyFont="1" applyFill="1" applyBorder="1" applyAlignment="1">
      <alignment horizontal="center" vertical="center" wrapText="1"/>
    </xf>
    <xf numFmtId="0" fontId="44" fillId="0" borderId="59" xfId="1210" applyFont="1" applyBorder="1" applyAlignment="1">
      <alignment horizontal="left" vertical="center" wrapText="1"/>
    </xf>
    <xf numFmtId="0" fontId="44" fillId="0" borderId="0" xfId="1322" applyFont="1"/>
    <xf numFmtId="0" fontId="44" fillId="0" borderId="0" xfId="1322" applyFont="1" applyBorder="1"/>
    <xf numFmtId="0" fontId="49" fillId="0" borderId="0" xfId="1322" applyFont="1"/>
    <xf numFmtId="0" fontId="44" fillId="0" borderId="0" xfId="1322" applyNumberFormat="1" applyFont="1" applyAlignment="1">
      <alignment vertical="center" wrapText="1"/>
    </xf>
    <xf numFmtId="3" fontId="44" fillId="0" borderId="0" xfId="1322" applyNumberFormat="1" applyFont="1" applyBorder="1"/>
    <xf numFmtId="3" fontId="7" fillId="0" borderId="0" xfId="1322" applyNumberFormat="1" applyFont="1" applyAlignment="1">
      <alignment vertical="top" wrapText="1"/>
    </xf>
    <xf numFmtId="168" fontId="44" fillId="0" borderId="0" xfId="1505" applyNumberFormat="1" applyFont="1" applyBorder="1"/>
    <xf numFmtId="3" fontId="44" fillId="0" borderId="0" xfId="1322" applyNumberFormat="1" applyFont="1" applyAlignment="1">
      <alignment horizontal="center"/>
    </xf>
    <xf numFmtId="3" fontId="49" fillId="30" borderId="83" xfId="1322" applyNumberFormat="1" applyFont="1" applyFill="1" applyBorder="1" applyAlignment="1">
      <alignment horizontal="center" vertical="center"/>
    </xf>
    <xf numFmtId="0" fontId="44" fillId="0" borderId="59" xfId="1322" applyFont="1" applyBorder="1" applyAlignment="1">
      <alignment horizontal="left" vertical="center"/>
    </xf>
    <xf numFmtId="0" fontId="44" fillId="0" borderId="51" xfId="1322" applyFont="1" applyBorder="1" applyAlignment="1">
      <alignment horizontal="left" vertical="center"/>
    </xf>
    <xf numFmtId="0" fontId="44" fillId="0" borderId="39" xfId="1322" applyFont="1" applyBorder="1" applyAlignment="1">
      <alignment horizontal="left" vertical="center"/>
    </xf>
    <xf numFmtId="0" fontId="49" fillId="0" borderId="0" xfId="1322" applyFont="1" applyBorder="1"/>
    <xf numFmtId="3" fontId="49" fillId="0" borderId="0" xfId="1322" applyNumberFormat="1" applyFont="1" applyBorder="1"/>
    <xf numFmtId="3" fontId="49" fillId="30" borderId="83" xfId="0" applyNumberFormat="1" applyFont="1" applyFill="1" applyBorder="1" applyAlignment="1">
      <alignment horizontal="center" vertical="center"/>
    </xf>
    <xf numFmtId="0" fontId="49" fillId="0" borderId="19" xfId="1322" applyFont="1" applyBorder="1" applyAlignment="1">
      <alignment horizontal="right"/>
    </xf>
    <xf numFmtId="0" fontId="44" fillId="0" borderId="19" xfId="1322" applyFont="1" applyBorder="1"/>
    <xf numFmtId="0" fontId="49" fillId="0" borderId="0" xfId="1322" applyFont="1" applyAlignment="1">
      <alignment horizontal="right"/>
    </xf>
    <xf numFmtId="49" fontId="96" fillId="52" borderId="0" xfId="1514" applyNumberFormat="1" applyFont="1" applyFill="1" applyBorder="1" applyAlignment="1">
      <alignment vertical="center" wrapText="1"/>
    </xf>
    <xf numFmtId="3" fontId="49" fillId="53" borderId="83" xfId="0" applyNumberFormat="1" applyFont="1" applyFill="1" applyBorder="1" applyAlignment="1">
      <alignment horizontal="center" vertical="top" wrapText="1"/>
    </xf>
    <xf numFmtId="3" fontId="49" fillId="53" borderId="110" xfId="0" applyNumberFormat="1" applyFont="1" applyFill="1" applyBorder="1" applyAlignment="1">
      <alignment horizontal="center" vertical="top" wrapText="1"/>
    </xf>
    <xf numFmtId="0" fontId="105" fillId="0" borderId="0" xfId="0" applyFont="1" applyAlignment="1">
      <alignment wrapText="1"/>
    </xf>
    <xf numFmtId="3" fontId="48" fillId="0" borderId="57" xfId="0" applyNumberFormat="1" applyFont="1" applyBorder="1" applyAlignment="1">
      <alignment horizontal="center" vertical="center"/>
    </xf>
    <xf numFmtId="3" fontId="48" fillId="0" borderId="54" xfId="0" applyNumberFormat="1" applyFont="1" applyBorder="1" applyAlignment="1">
      <alignment horizontal="center" vertical="center"/>
    </xf>
    <xf numFmtId="0" fontId="54" fillId="0" borderId="17" xfId="0" applyFont="1" applyBorder="1" applyAlignment="1">
      <alignment horizontal="center" vertical="center" wrapText="1"/>
    </xf>
    <xf numFmtId="0" fontId="44" fillId="0" borderId="89" xfId="1210" applyFont="1" applyBorder="1" applyAlignment="1">
      <alignment horizontal="left" vertical="center" wrapText="1"/>
    </xf>
    <xf numFmtId="0" fontId="44" fillId="0" borderId="87" xfId="1210" applyFont="1" applyBorder="1" applyAlignment="1">
      <alignment horizontal="left" vertical="center" wrapText="1"/>
    </xf>
    <xf numFmtId="0" fontId="49" fillId="0" borderId="0" xfId="1210" applyFont="1" applyAlignment="1">
      <alignment horizontal="center" wrapText="1"/>
    </xf>
    <xf numFmtId="0" fontId="44" fillId="0" borderId="0" xfId="1210" applyFont="1" applyAlignment="1">
      <alignment horizontal="left" wrapText="1"/>
    </xf>
    <xf numFmtId="0" fontId="49" fillId="51" borderId="55" xfId="1210" applyFont="1" applyFill="1" applyBorder="1" applyAlignment="1">
      <alignment horizontal="center" vertical="center" wrapText="1"/>
    </xf>
    <xf numFmtId="0" fontId="90" fillId="30" borderId="66" xfId="1322" applyFont="1" applyFill="1" applyBorder="1" applyAlignment="1">
      <alignment horizontal="left" vertical="center"/>
    </xf>
    <xf numFmtId="0" fontId="90" fillId="30" borderId="61" xfId="1322" applyFont="1" applyFill="1" applyBorder="1" applyAlignment="1">
      <alignment horizontal="left" vertical="center"/>
    </xf>
    <xf numFmtId="0" fontId="90" fillId="30" borderId="62" xfId="1322" applyFont="1" applyFill="1" applyBorder="1" applyAlignment="1">
      <alignment horizontal="left" vertical="center"/>
    </xf>
    <xf numFmtId="0" fontId="8" fillId="0" borderId="52" xfId="1322" applyFont="1" applyBorder="1" applyAlignment="1">
      <alignment horizontal="left" vertical="center"/>
    </xf>
    <xf numFmtId="0" fontId="8" fillId="0" borderId="26" xfId="1322" applyFont="1" applyFill="1" applyBorder="1" applyAlignment="1">
      <alignment horizontal="left" vertical="center"/>
    </xf>
    <xf numFmtId="0" fontId="8" fillId="0" borderId="35" xfId="1322" applyFont="1" applyFill="1" applyBorder="1" applyAlignment="1">
      <alignment horizontal="left" vertical="center"/>
    </xf>
    <xf numFmtId="0" fontId="90" fillId="30" borderId="21" xfId="1322" applyFont="1" applyFill="1" applyBorder="1" applyAlignment="1">
      <alignment horizontal="left" vertical="center"/>
    </xf>
    <xf numFmtId="0" fontId="90" fillId="30" borderId="96" xfId="1322" applyFont="1" applyFill="1" applyBorder="1" applyAlignment="1">
      <alignment horizontal="left" vertical="center"/>
    </xf>
    <xf numFmtId="0" fontId="90" fillId="30" borderId="33" xfId="1322" applyFont="1" applyFill="1" applyBorder="1" applyAlignment="1">
      <alignment horizontal="left" vertical="center"/>
    </xf>
    <xf numFmtId="0" fontId="8" fillId="0" borderId="28" xfId="1322" applyFont="1" applyBorder="1" applyAlignment="1">
      <alignment horizontal="left" vertical="center"/>
    </xf>
    <xf numFmtId="0" fontId="8" fillId="0" borderId="47" xfId="1322" applyFont="1" applyBorder="1" applyAlignment="1">
      <alignment horizontal="left" vertical="center" wrapText="1"/>
    </xf>
    <xf numFmtId="0" fontId="44" fillId="0" borderId="87" xfId="1210" applyFont="1" applyFill="1" applyBorder="1" applyAlignment="1">
      <alignment horizontal="left" vertical="center" wrapText="1"/>
    </xf>
    <xf numFmtId="0" fontId="93" fillId="0" borderId="85" xfId="1210" applyFont="1" applyBorder="1" applyAlignment="1">
      <alignment horizontal="left" vertical="center" wrapText="1"/>
    </xf>
    <xf numFmtId="0" fontId="93" fillId="0" borderId="87" xfId="1210" applyFont="1" applyBorder="1" applyAlignment="1">
      <alignment horizontal="left" vertical="center" wrapText="1"/>
    </xf>
    <xf numFmtId="0" fontId="49" fillId="30" borderId="61" xfId="1322" applyFont="1" applyFill="1" applyBorder="1" applyAlignment="1">
      <alignment horizontal="left" vertical="center"/>
    </xf>
    <xf numFmtId="0" fontId="44" fillId="0" borderId="52" xfId="1322" applyFont="1" applyBorder="1" applyAlignment="1">
      <alignment horizontal="left" vertical="center"/>
    </xf>
    <xf numFmtId="0" fontId="49" fillId="30" borderId="66" xfId="1322" applyFont="1" applyFill="1" applyBorder="1" applyAlignment="1">
      <alignment horizontal="left" vertical="center"/>
    </xf>
    <xf numFmtId="0" fontId="49" fillId="30" borderId="67" xfId="1322" applyFont="1" applyFill="1" applyBorder="1" applyAlignment="1">
      <alignment horizontal="left" vertical="center"/>
    </xf>
    <xf numFmtId="0" fontId="54" fillId="0" borderId="0" xfId="0" applyFont="1" applyBorder="1" applyAlignment="1">
      <alignment horizontal="center" vertical="center" wrapText="1"/>
    </xf>
    <xf numFmtId="3" fontId="48" fillId="0" borderId="91" xfId="0" applyNumberFormat="1" applyFont="1" applyBorder="1" applyAlignment="1">
      <alignment horizontal="center" vertical="center"/>
    </xf>
    <xf numFmtId="3" fontId="48" fillId="0" borderId="99" xfId="0" applyNumberFormat="1" applyFont="1" applyBorder="1" applyAlignment="1">
      <alignment horizontal="center" vertical="center"/>
    </xf>
    <xf numFmtId="3" fontId="48" fillId="0" borderId="98" xfId="0" applyNumberFormat="1" applyFont="1" applyBorder="1" applyAlignment="1">
      <alignment horizontal="center" vertical="center"/>
    </xf>
    <xf numFmtId="3" fontId="48" fillId="0" borderId="17" xfId="0" applyNumberFormat="1" applyFont="1" applyBorder="1" applyAlignment="1">
      <alignment horizontal="center" vertical="center"/>
    </xf>
    <xf numFmtId="3" fontId="48" fillId="0" borderId="81" xfId="0" applyNumberFormat="1" applyFont="1" applyBorder="1" applyAlignment="1">
      <alignment horizontal="center" vertical="center"/>
    </xf>
    <xf numFmtId="0" fontId="54" fillId="0" borderId="50" xfId="0" applyFont="1" applyBorder="1" applyAlignment="1">
      <alignment horizontal="center" vertical="center" wrapText="1"/>
    </xf>
    <xf numFmtId="3" fontId="48" fillId="0" borderId="37" xfId="0" applyNumberFormat="1" applyFont="1" applyFill="1" applyBorder="1" applyAlignment="1">
      <alignment horizontal="center" vertical="center"/>
    </xf>
    <xf numFmtId="3" fontId="48" fillId="0" borderId="59" xfId="0" applyNumberFormat="1" applyFont="1" applyFill="1" applyBorder="1" applyAlignment="1">
      <alignment horizontal="center" vertical="center"/>
    </xf>
    <xf numFmtId="3" fontId="48" fillId="0" borderId="29" xfId="0" applyNumberFormat="1" applyFont="1" applyFill="1" applyBorder="1" applyAlignment="1">
      <alignment horizontal="center" vertical="center"/>
    </xf>
    <xf numFmtId="3" fontId="48" fillId="0" borderId="44" xfId="0" applyNumberFormat="1" applyFont="1" applyFill="1" applyBorder="1" applyAlignment="1">
      <alignment horizontal="center" vertical="center"/>
    </xf>
    <xf numFmtId="3" fontId="48" fillId="0" borderId="36" xfId="0" applyNumberFormat="1" applyFont="1" applyBorder="1" applyAlignment="1">
      <alignment horizontal="center" vertical="center"/>
    </xf>
    <xf numFmtId="3" fontId="48" fillId="0" borderId="50" xfId="0" applyNumberFormat="1" applyFont="1" applyBorder="1" applyAlignment="1">
      <alignment horizontal="center" vertical="center"/>
    </xf>
    <xf numFmtId="3" fontId="48" fillId="0" borderId="26" xfId="0" applyNumberFormat="1" applyFont="1" applyFill="1" applyBorder="1" applyAlignment="1">
      <alignment horizontal="center" vertical="center"/>
    </xf>
    <xf numFmtId="3" fontId="48" fillId="0" borderId="51" xfId="0" applyNumberFormat="1" applyFont="1" applyFill="1" applyBorder="1" applyAlignment="1">
      <alignment horizontal="center" vertical="center"/>
    </xf>
    <xf numFmtId="3" fontId="48" fillId="0" borderId="27" xfId="0" applyNumberFormat="1" applyFont="1" applyFill="1" applyBorder="1" applyAlignment="1">
      <alignment horizontal="center" vertical="center"/>
    </xf>
    <xf numFmtId="3" fontId="48" fillId="0" borderId="63" xfId="0" applyNumberFormat="1" applyFont="1" applyFill="1" applyBorder="1" applyAlignment="1">
      <alignment horizontal="center" vertical="center"/>
    </xf>
    <xf numFmtId="3" fontId="48" fillId="0" borderId="42" xfId="0" applyNumberFormat="1" applyFont="1" applyFill="1" applyBorder="1" applyAlignment="1">
      <alignment horizontal="center" vertical="center"/>
    </xf>
    <xf numFmtId="3" fontId="48" fillId="0" borderId="43" xfId="0" applyNumberFormat="1" applyFont="1" applyFill="1" applyBorder="1" applyAlignment="1">
      <alignment horizontal="center" vertical="center"/>
    </xf>
    <xf numFmtId="2" fontId="48" fillId="0" borderId="26" xfId="0" applyNumberFormat="1" applyFont="1" applyFill="1" applyBorder="1" applyAlignment="1">
      <alignment horizontal="center" vertical="center" wrapText="1"/>
    </xf>
    <xf numFmtId="2" fontId="48" fillId="0" borderId="51" xfId="0" applyNumberFormat="1" applyFont="1" applyFill="1" applyBorder="1" applyAlignment="1">
      <alignment horizontal="center" vertical="center" wrapText="1"/>
    </xf>
    <xf numFmtId="2" fontId="48" fillId="0" borderId="27" xfId="0" applyNumberFormat="1" applyFont="1" applyFill="1" applyBorder="1" applyAlignment="1">
      <alignment horizontal="center" vertical="center" wrapText="1"/>
    </xf>
    <xf numFmtId="2" fontId="48" fillId="0" borderId="63" xfId="0" applyNumberFormat="1" applyFont="1" applyFill="1" applyBorder="1" applyAlignment="1">
      <alignment horizontal="center" vertical="center" wrapText="1"/>
    </xf>
    <xf numFmtId="168" fontId="48" fillId="0" borderId="42" xfId="0" applyNumberFormat="1" applyFont="1" applyBorder="1" applyAlignment="1">
      <alignment horizontal="center" vertical="center"/>
    </xf>
    <xf numFmtId="168" fontId="48" fillId="0" borderId="37" xfId="0" applyNumberFormat="1" applyFont="1" applyBorder="1" applyAlignment="1">
      <alignment horizontal="center" vertical="center"/>
    </xf>
    <xf numFmtId="168" fontId="48" fillId="0" borderId="43" xfId="0" applyNumberFormat="1" applyFont="1" applyBorder="1" applyAlignment="1">
      <alignment horizontal="center" vertical="center"/>
    </xf>
    <xf numFmtId="168" fontId="48" fillId="0" borderId="44" xfId="0" applyNumberFormat="1" applyFont="1" applyBorder="1" applyAlignment="1">
      <alignment horizontal="center" vertical="center"/>
    </xf>
    <xf numFmtId="0" fontId="92" fillId="0" borderId="0" xfId="0" applyFont="1" applyBorder="1" applyAlignment="1">
      <alignment vertical="center" wrapText="1"/>
    </xf>
    <xf numFmtId="3" fontId="48" fillId="0" borderId="67" xfId="0" applyNumberFormat="1" applyFont="1" applyBorder="1" applyAlignment="1">
      <alignment horizontal="center" vertical="center"/>
    </xf>
    <xf numFmtId="3" fontId="48" fillId="0" borderId="66" xfId="0" applyNumberFormat="1" applyFont="1" applyBorder="1" applyAlignment="1">
      <alignment horizontal="center" vertical="center"/>
    </xf>
    <xf numFmtId="2" fontId="48" fillId="0" borderId="85" xfId="0" applyNumberFormat="1" applyFont="1" applyBorder="1" applyAlignment="1">
      <alignment horizontal="center" vertical="center"/>
    </xf>
    <xf numFmtId="2" fontId="48" fillId="0" borderId="82" xfId="0" applyNumberFormat="1" applyFont="1" applyBorder="1" applyAlignment="1">
      <alignment horizontal="center" vertical="center"/>
    </xf>
    <xf numFmtId="0" fontId="44" fillId="0" borderId="27" xfId="0" applyFont="1" applyBorder="1" applyAlignment="1">
      <alignment vertical="center"/>
    </xf>
    <xf numFmtId="0" fontId="47" fillId="0" borderId="0" xfId="0" applyFont="1"/>
    <xf numFmtId="0" fontId="106" fillId="0" borderId="85" xfId="0" applyFont="1" applyBorder="1" applyAlignment="1">
      <alignment horizontal="center" vertical="center"/>
    </xf>
    <xf numFmtId="0" fontId="106" fillId="0" borderId="23" xfId="0" applyFont="1" applyBorder="1" applyAlignment="1">
      <alignment horizontal="center" vertical="center"/>
    </xf>
    <xf numFmtId="0" fontId="107" fillId="0" borderId="18" xfId="0" applyFont="1" applyBorder="1" applyAlignment="1">
      <alignment horizontal="left" vertical="center" wrapText="1"/>
    </xf>
    <xf numFmtId="3" fontId="47" fillId="0" borderId="102" xfId="0" applyNumberFormat="1" applyFont="1" applyBorder="1" applyAlignment="1">
      <alignment horizontal="center" vertical="center"/>
    </xf>
    <xf numFmtId="170" fontId="47" fillId="0" borderId="102" xfId="0" applyNumberFormat="1" applyFont="1" applyBorder="1" applyAlignment="1">
      <alignment horizontal="center" vertical="center"/>
    </xf>
    <xf numFmtId="170" fontId="47" fillId="0" borderId="94" xfId="0" applyNumberFormat="1" applyFont="1" applyBorder="1" applyAlignment="1">
      <alignment horizontal="center" vertical="center"/>
    </xf>
    <xf numFmtId="0" fontId="107" fillId="0" borderId="50" xfId="0" applyFont="1" applyBorder="1" applyAlignment="1">
      <alignment horizontal="left" vertical="center" wrapText="1"/>
    </xf>
    <xf numFmtId="3" fontId="47" fillId="0" borderId="86" xfId="0" applyNumberFormat="1" applyFont="1" applyBorder="1" applyAlignment="1">
      <alignment horizontal="center" vertical="center"/>
    </xf>
    <xf numFmtId="170" fontId="47" fillId="0" borderId="86" xfId="0" applyNumberFormat="1" applyFont="1" applyBorder="1" applyAlignment="1">
      <alignment horizontal="center" vertical="center"/>
    </xf>
    <xf numFmtId="170" fontId="47" fillId="0" borderId="87" xfId="0" applyNumberFormat="1" applyFont="1" applyBorder="1" applyAlignment="1">
      <alignment horizontal="center" vertical="center"/>
    </xf>
    <xf numFmtId="0" fontId="107" fillId="0" borderId="58" xfId="0" applyFont="1" applyBorder="1" applyAlignment="1">
      <alignment horizontal="left" vertical="center" wrapText="1"/>
    </xf>
    <xf numFmtId="3" fontId="47" fillId="0" borderId="84" xfId="0" applyNumberFormat="1" applyFont="1" applyBorder="1" applyAlignment="1">
      <alignment horizontal="center" vertical="center"/>
    </xf>
    <xf numFmtId="170" fontId="47" fillId="0" borderId="84" xfId="0" applyNumberFormat="1" applyFont="1" applyBorder="1" applyAlignment="1">
      <alignment horizontal="center" vertical="center"/>
    </xf>
    <xf numFmtId="170" fontId="47" fillId="0" borderId="70" xfId="0" applyNumberFormat="1" applyFont="1" applyBorder="1" applyAlignment="1">
      <alignment horizontal="center" vertical="center"/>
    </xf>
    <xf numFmtId="0" fontId="106" fillId="0" borderId="55" xfId="0" applyFont="1" applyBorder="1"/>
    <xf numFmtId="3" fontId="106" fillId="0" borderId="83" xfId="0" applyNumberFormat="1" applyFont="1" applyBorder="1" applyAlignment="1">
      <alignment horizontal="center" vertical="center"/>
    </xf>
    <xf numFmtId="170" fontId="106" fillId="0" borderId="83" xfId="0" applyNumberFormat="1" applyFont="1" applyBorder="1" applyAlignment="1">
      <alignment horizontal="center" vertical="center"/>
    </xf>
    <xf numFmtId="170" fontId="106" fillId="0" borderId="57" xfId="0" applyNumberFormat="1" applyFont="1" applyBorder="1" applyAlignment="1">
      <alignment horizontal="center" vertical="center"/>
    </xf>
    <xf numFmtId="3" fontId="47" fillId="0" borderId="0" xfId="0" applyNumberFormat="1" applyFont="1"/>
    <xf numFmtId="0" fontId="106" fillId="0" borderId="82" xfId="0" applyFont="1" applyBorder="1" applyAlignment="1">
      <alignment horizontal="center" vertical="center"/>
    </xf>
    <xf numFmtId="171" fontId="47" fillId="0" borderId="38" xfId="0" applyNumberFormat="1" applyFont="1" applyBorder="1" applyAlignment="1">
      <alignment horizontal="center" vertical="center"/>
    </xf>
    <xf numFmtId="171" fontId="47" fillId="0" borderId="30" xfId="0" applyNumberFormat="1" applyFont="1" applyBorder="1" applyAlignment="1">
      <alignment horizontal="center" vertical="center"/>
    </xf>
    <xf numFmtId="171" fontId="47" fillId="0" borderId="25" xfId="0" applyNumberFormat="1" applyFont="1" applyBorder="1" applyAlignment="1">
      <alignment horizontal="center" vertical="center"/>
    </xf>
    <xf numFmtId="171" fontId="47" fillId="0" borderId="69" xfId="0" applyNumberFormat="1" applyFont="1" applyBorder="1" applyAlignment="1">
      <alignment horizontal="center" vertical="center"/>
    </xf>
    <xf numFmtId="171" fontId="47" fillId="0" borderId="51" xfId="0" applyNumberFormat="1" applyFont="1" applyBorder="1" applyAlignment="1">
      <alignment horizontal="center" vertical="center"/>
    </xf>
    <xf numFmtId="171" fontId="47" fillId="0" borderId="26" xfId="0" applyNumberFormat="1" applyFont="1" applyBorder="1" applyAlignment="1">
      <alignment horizontal="center" vertical="center"/>
    </xf>
    <xf numFmtId="171" fontId="47" fillId="0" borderId="27" xfId="0" applyNumberFormat="1" applyFont="1" applyBorder="1" applyAlignment="1">
      <alignment horizontal="center" vertical="center"/>
    </xf>
    <xf numFmtId="171" fontId="47" fillId="0" borderId="63" xfId="0" applyNumberFormat="1" applyFont="1" applyBorder="1" applyAlignment="1">
      <alignment horizontal="center" vertical="center"/>
    </xf>
    <xf numFmtId="171" fontId="47" fillId="0" borderId="59" xfId="0" applyNumberFormat="1" applyFont="1" applyBorder="1" applyAlignment="1">
      <alignment horizontal="center" vertical="center"/>
    </xf>
    <xf numFmtId="171" fontId="47" fillId="0" borderId="28" xfId="0" applyNumberFormat="1" applyFont="1" applyBorder="1" applyAlignment="1">
      <alignment horizontal="center" vertical="center"/>
    </xf>
    <xf numFmtId="171" fontId="47" fillId="0" borderId="29" xfId="0" applyNumberFormat="1" applyFont="1" applyBorder="1" applyAlignment="1">
      <alignment horizontal="center" vertical="center"/>
    </xf>
    <xf numFmtId="171" fontId="47" fillId="0" borderId="64" xfId="0" applyNumberFormat="1" applyFont="1" applyBorder="1" applyAlignment="1">
      <alignment horizontal="center" vertical="center"/>
    </xf>
    <xf numFmtId="171" fontId="106" fillId="0" borderId="66" xfId="0" applyNumberFormat="1" applyFont="1" applyBorder="1" applyAlignment="1">
      <alignment horizontal="center" vertical="center"/>
    </xf>
    <xf numFmtId="171" fontId="106" fillId="0" borderId="62" xfId="0" applyNumberFormat="1" applyFont="1" applyBorder="1" applyAlignment="1">
      <alignment horizontal="center" vertical="center"/>
    </xf>
    <xf numFmtId="171" fontId="106" fillId="0" borderId="67" xfId="0" applyNumberFormat="1" applyFont="1" applyBorder="1" applyAlignment="1">
      <alignment horizontal="center" vertical="center"/>
    </xf>
    <xf numFmtId="171" fontId="106" fillId="0" borderId="60" xfId="0" applyNumberFormat="1" applyFont="1" applyBorder="1" applyAlignment="1">
      <alignment horizontal="center" vertical="center"/>
    </xf>
    <xf numFmtId="10" fontId="48" fillId="0" borderId="0" xfId="0" applyNumberFormat="1" applyFont="1"/>
    <xf numFmtId="0" fontId="106" fillId="0" borderId="0" xfId="0" applyFont="1" applyAlignment="1">
      <alignment horizontal="right"/>
    </xf>
    <xf numFmtId="0" fontId="106" fillId="0" borderId="0" xfId="0" applyFont="1" applyAlignment="1">
      <alignment horizontal="centerContinuous"/>
    </xf>
    <xf numFmtId="0" fontId="106" fillId="0" borderId="41" xfId="0" applyFont="1" applyBorder="1" applyAlignment="1">
      <alignment horizontal="center" vertical="center"/>
    </xf>
    <xf numFmtId="0" fontId="106" fillId="0" borderId="65" xfId="0" applyFont="1" applyBorder="1" applyAlignment="1">
      <alignment horizontal="center" vertical="center"/>
    </xf>
    <xf numFmtId="0" fontId="47" fillId="0" borderId="56" xfId="0" applyFont="1" applyBorder="1" applyAlignment="1">
      <alignment horizontal="left" vertical="center" wrapText="1"/>
    </xf>
    <xf numFmtId="3" fontId="47" fillId="0" borderId="0" xfId="0" applyNumberFormat="1" applyFont="1" applyBorder="1" applyAlignment="1">
      <alignment vertical="center"/>
    </xf>
    <xf numFmtId="3" fontId="47" fillId="0" borderId="106" xfId="0" applyNumberFormat="1" applyFont="1" applyBorder="1" applyAlignment="1">
      <alignment vertical="center"/>
    </xf>
    <xf numFmtId="171" fontId="47" fillId="0" borderId="97" xfId="0" applyNumberFormat="1" applyFont="1" applyBorder="1" applyAlignment="1">
      <alignment horizontal="right" vertical="center"/>
    </xf>
    <xf numFmtId="3" fontId="47" fillId="0" borderId="97" xfId="0" applyNumberFormat="1" applyFont="1" applyBorder="1" applyAlignment="1">
      <alignment vertical="center"/>
    </xf>
    <xf numFmtId="171" fontId="47" fillId="0" borderId="97" xfId="0" applyNumberFormat="1" applyFont="1" applyBorder="1" applyAlignment="1">
      <alignment vertical="center"/>
    </xf>
    <xf numFmtId="171" fontId="47" fillId="0" borderId="104" xfId="0" applyNumberFormat="1" applyFont="1" applyBorder="1" applyAlignment="1">
      <alignment vertical="center"/>
    </xf>
    <xf numFmtId="171" fontId="47" fillId="0" borderId="0" xfId="0" applyNumberFormat="1" applyFont="1" applyBorder="1" applyAlignment="1">
      <alignment vertical="center"/>
    </xf>
    <xf numFmtId="0" fontId="47" fillId="0" borderId="50" xfId="0" applyFont="1" applyBorder="1" applyAlignment="1">
      <alignment horizontal="left" vertical="center" wrapText="1"/>
    </xf>
    <xf numFmtId="3" fontId="47" fillId="0" borderId="35" xfId="0" applyNumberFormat="1" applyFont="1" applyBorder="1" applyAlignment="1">
      <alignment vertical="center"/>
    </xf>
    <xf numFmtId="3" fontId="47" fillId="0" borderId="26" xfId="0" applyNumberFormat="1" applyFont="1" applyBorder="1" applyAlignment="1">
      <alignment vertical="center"/>
    </xf>
    <xf numFmtId="171" fontId="47" fillId="0" borderId="52" xfId="0" applyNumberFormat="1" applyFont="1" applyBorder="1" applyAlignment="1">
      <alignment horizontal="right" vertical="center"/>
    </xf>
    <xf numFmtId="3" fontId="47" fillId="0" borderId="52" xfId="0" applyNumberFormat="1" applyFont="1" applyBorder="1" applyAlignment="1">
      <alignment vertical="center"/>
    </xf>
    <xf numFmtId="171" fontId="47" fillId="0" borderId="52" xfId="0" applyNumberFormat="1" applyFont="1" applyBorder="1" applyAlignment="1">
      <alignment vertical="center"/>
    </xf>
    <xf numFmtId="171" fontId="47" fillId="0" borderId="63" xfId="0" applyNumberFormat="1" applyFont="1" applyBorder="1" applyAlignment="1">
      <alignment vertical="center"/>
    </xf>
    <xf numFmtId="171" fontId="47" fillId="0" borderId="35" xfId="0" applyNumberFormat="1" applyFont="1" applyBorder="1" applyAlignment="1">
      <alignment vertical="center"/>
    </xf>
    <xf numFmtId="3" fontId="47" fillId="0" borderId="37" xfId="0" applyNumberFormat="1" applyFont="1" applyBorder="1" applyAlignment="1">
      <alignment vertical="center"/>
    </xf>
    <xf numFmtId="171" fontId="47" fillId="0" borderId="45" xfId="0" applyNumberFormat="1" applyFont="1" applyBorder="1" applyAlignment="1">
      <alignment horizontal="right" vertical="center"/>
    </xf>
    <xf numFmtId="3" fontId="47" fillId="0" borderId="45" xfId="0" applyNumberFormat="1" applyFont="1" applyBorder="1" applyAlignment="1">
      <alignment vertical="center"/>
    </xf>
    <xf numFmtId="171" fontId="47" fillId="0" borderId="45" xfId="0" applyNumberFormat="1" applyFont="1" applyBorder="1" applyAlignment="1">
      <alignment vertical="center"/>
    </xf>
    <xf numFmtId="171" fontId="47" fillId="0" borderId="44" xfId="0" applyNumberFormat="1" applyFont="1" applyBorder="1" applyAlignment="1">
      <alignment vertical="center"/>
    </xf>
    <xf numFmtId="0" fontId="106" fillId="0" borderId="55" xfId="0" applyFont="1" applyBorder="1" applyAlignment="1">
      <alignment horizontal="left" vertical="center"/>
    </xf>
    <xf numFmtId="3" fontId="106" fillId="0" borderId="54" xfId="0" applyNumberFormat="1" applyFont="1" applyBorder="1" applyAlignment="1">
      <alignment horizontal="center" vertical="center"/>
    </xf>
    <xf numFmtId="3" fontId="106" fillId="0" borderId="62" xfId="0" applyNumberFormat="1" applyFont="1" applyBorder="1" applyAlignment="1">
      <alignment horizontal="center" vertical="center"/>
    </xf>
    <xf numFmtId="171" fontId="106" fillId="0" borderId="61" xfId="0" applyNumberFormat="1" applyFont="1" applyBorder="1" applyAlignment="1">
      <alignment horizontal="center" vertical="center"/>
    </xf>
    <xf numFmtId="3" fontId="106" fillId="0" borderId="61" xfId="0" applyNumberFormat="1" applyFont="1" applyBorder="1" applyAlignment="1">
      <alignment horizontal="center" vertical="center"/>
    </xf>
    <xf numFmtId="171" fontId="106" fillId="0" borderId="54" xfId="0" applyNumberFormat="1" applyFont="1" applyBorder="1" applyAlignment="1">
      <alignment horizontal="center" vertical="center"/>
    </xf>
    <xf numFmtId="3" fontId="47" fillId="0" borderId="0" xfId="0" applyNumberFormat="1" applyFont="1" applyBorder="1" applyAlignment="1">
      <alignment horizontal="center" vertical="center"/>
    </xf>
    <xf numFmtId="3" fontId="47" fillId="0" borderId="106" xfId="0" applyNumberFormat="1" applyFont="1" applyBorder="1" applyAlignment="1">
      <alignment horizontal="center" vertical="center"/>
    </xf>
    <xf numFmtId="171" fontId="47" fillId="0" borderId="97" xfId="0" applyNumberFormat="1" applyFont="1" applyBorder="1" applyAlignment="1">
      <alignment horizontal="center" vertical="center"/>
    </xf>
    <xf numFmtId="171" fontId="47" fillId="0" borderId="106" xfId="0" applyNumberFormat="1" applyFont="1" applyBorder="1" applyAlignment="1">
      <alignment horizontal="center" vertical="center"/>
    </xf>
    <xf numFmtId="3" fontId="47" fillId="0" borderId="35" xfId="0" applyNumberFormat="1" applyFont="1" applyBorder="1" applyAlignment="1">
      <alignment horizontal="center" vertical="center"/>
    </xf>
    <xf numFmtId="3" fontId="47" fillId="0" borderId="26" xfId="0" applyNumberFormat="1" applyFont="1" applyBorder="1" applyAlignment="1">
      <alignment horizontal="center" vertical="center"/>
    </xf>
    <xf numFmtId="171" fontId="47" fillId="0" borderId="52" xfId="0" applyNumberFormat="1" applyFont="1" applyBorder="1" applyAlignment="1">
      <alignment horizontal="center" vertical="center"/>
    </xf>
    <xf numFmtId="3" fontId="47" fillId="0" borderId="37" xfId="0" applyNumberFormat="1" applyFont="1" applyBorder="1" applyAlignment="1">
      <alignment horizontal="center" vertical="center"/>
    </xf>
    <xf numFmtId="171" fontId="47" fillId="0" borderId="45" xfId="0" applyNumberFormat="1" applyFont="1" applyBorder="1" applyAlignment="1">
      <alignment horizontal="center" vertical="center"/>
    </xf>
    <xf numFmtId="171" fontId="47" fillId="0" borderId="37" xfId="0" applyNumberFormat="1" applyFont="1" applyBorder="1" applyAlignment="1">
      <alignment horizontal="center" vertical="center"/>
    </xf>
    <xf numFmtId="0" fontId="106" fillId="0" borderId="0" xfId="0" applyFont="1" applyAlignment="1">
      <alignment vertical="center"/>
    </xf>
    <xf numFmtId="0" fontId="106" fillId="0" borderId="23" xfId="0" applyFont="1" applyBorder="1" applyAlignment="1">
      <alignment horizontal="center" vertical="center" wrapText="1"/>
    </xf>
    <xf numFmtId="0" fontId="106" fillId="0" borderId="85" xfId="0" applyFont="1" applyBorder="1" applyAlignment="1">
      <alignment horizontal="center" vertical="center" wrapText="1"/>
    </xf>
    <xf numFmtId="0" fontId="106" fillId="0" borderId="28" xfId="0" applyFont="1" applyBorder="1" applyAlignment="1">
      <alignment horizontal="center" vertical="center" wrapText="1"/>
    </xf>
    <xf numFmtId="3" fontId="47" fillId="0" borderId="97" xfId="0" applyNumberFormat="1" applyFont="1" applyBorder="1" applyAlignment="1">
      <alignment horizontal="center" vertical="center"/>
    </xf>
    <xf numFmtId="3" fontId="47" fillId="0" borderId="91" xfId="0" applyNumberFormat="1" applyFont="1" applyBorder="1" applyAlignment="1">
      <alignment horizontal="center" vertical="center"/>
    </xf>
    <xf numFmtId="3" fontId="47" fillId="0" borderId="52" xfId="0" applyNumberFormat="1" applyFont="1" applyBorder="1" applyAlignment="1">
      <alignment horizontal="center" vertical="center"/>
    </xf>
    <xf numFmtId="3" fontId="47" fillId="0" borderId="28" xfId="0" applyNumberFormat="1" applyFont="1" applyBorder="1" applyAlignment="1">
      <alignment horizontal="center" vertical="center"/>
    </xf>
    <xf numFmtId="3" fontId="47" fillId="0" borderId="70" xfId="0" applyNumberFormat="1" applyFont="1" applyBorder="1" applyAlignment="1">
      <alignment horizontal="center" vertical="center"/>
    </xf>
    <xf numFmtId="3" fontId="47" fillId="0" borderId="87" xfId="0" applyNumberFormat="1" applyFont="1" applyBorder="1" applyAlignment="1">
      <alignment horizontal="center" vertical="center"/>
    </xf>
    <xf numFmtId="3" fontId="47" fillId="0" borderId="24" xfId="0" applyNumberFormat="1" applyFont="1" applyBorder="1" applyAlignment="1">
      <alignment horizontal="center" vertical="center"/>
    </xf>
    <xf numFmtId="3" fontId="47" fillId="0" borderId="89" xfId="0" applyNumberFormat="1" applyFont="1" applyBorder="1" applyAlignment="1">
      <alignment horizontal="center" vertical="center"/>
    </xf>
    <xf numFmtId="3" fontId="47" fillId="0" borderId="45" xfId="0" applyNumberFormat="1" applyFont="1" applyBorder="1" applyAlignment="1">
      <alignment horizontal="center" vertical="center"/>
    </xf>
    <xf numFmtId="3" fontId="47" fillId="0" borderId="105" xfId="0" applyNumberFormat="1" applyFont="1" applyBorder="1" applyAlignment="1">
      <alignment horizontal="center" vertical="center"/>
    </xf>
    <xf numFmtId="3" fontId="106" fillId="0" borderId="57" xfId="0" applyNumberFormat="1" applyFont="1" applyBorder="1" applyAlignment="1">
      <alignment horizontal="center" vertical="center"/>
    </xf>
    <xf numFmtId="0" fontId="47" fillId="0" borderId="0" xfId="0" applyFont="1" applyAlignment="1"/>
    <xf numFmtId="4" fontId="47" fillId="0" borderId="97" xfId="0" applyNumberFormat="1" applyFont="1" applyBorder="1" applyAlignment="1">
      <alignment horizontal="center" vertical="center"/>
    </xf>
    <xf numFmtId="4" fontId="47" fillId="0" borderId="52" xfId="0" applyNumberFormat="1" applyFont="1" applyBorder="1" applyAlignment="1">
      <alignment horizontal="center" vertical="center"/>
    </xf>
    <xf numFmtId="4" fontId="47" fillId="0" borderId="45" xfId="0" applyNumberFormat="1" applyFont="1" applyBorder="1" applyAlignment="1">
      <alignment horizontal="center" vertical="center"/>
    </xf>
    <xf numFmtId="4" fontId="106" fillId="0" borderId="61" xfId="0" applyNumberFormat="1" applyFont="1" applyBorder="1" applyAlignment="1">
      <alignment horizontal="center" vertical="center"/>
    </xf>
    <xf numFmtId="14" fontId="49" fillId="51" borderId="55" xfId="1210" applyNumberFormat="1" applyFont="1" applyFill="1" applyBorder="1" applyAlignment="1">
      <alignment horizontal="center" vertical="center" wrapText="1"/>
    </xf>
    <xf numFmtId="3" fontId="49" fillId="52" borderId="88" xfId="1210" applyNumberFormat="1" applyFont="1" applyFill="1" applyBorder="1" applyAlignment="1">
      <alignment horizontal="center" vertical="center" wrapText="1"/>
    </xf>
    <xf numFmtId="3" fontId="49" fillId="52" borderId="107" xfId="0" applyNumberFormat="1" applyFont="1" applyFill="1" applyBorder="1" applyAlignment="1">
      <alignment horizontal="center" vertical="top" wrapText="1"/>
    </xf>
    <xf numFmtId="3" fontId="49" fillId="52" borderId="86" xfId="1210" applyNumberFormat="1" applyFont="1" applyFill="1" applyBorder="1" applyAlignment="1">
      <alignment horizontal="center" vertical="center" wrapText="1"/>
    </xf>
    <xf numFmtId="3" fontId="49" fillId="52" borderId="84" xfId="1210" applyNumberFormat="1" applyFont="1" applyFill="1" applyBorder="1" applyAlignment="1">
      <alignment horizontal="center" vertical="center" wrapText="1"/>
    </xf>
    <xf numFmtId="3" fontId="49" fillId="52" borderId="111" xfId="0" applyNumberFormat="1" applyFont="1" applyFill="1" applyBorder="1" applyAlignment="1">
      <alignment horizontal="center" vertical="center" wrapText="1"/>
    </xf>
    <xf numFmtId="3" fontId="49" fillId="52" borderId="109" xfId="0" applyNumberFormat="1" applyFont="1" applyFill="1" applyBorder="1" applyAlignment="1">
      <alignment horizontal="center" vertical="top" wrapText="1"/>
    </xf>
    <xf numFmtId="14" fontId="90" fillId="51" borderId="103" xfId="1322" applyNumberFormat="1" applyFont="1" applyFill="1" applyBorder="1" applyAlignment="1">
      <alignment horizontal="center" vertical="center"/>
    </xf>
    <xf numFmtId="3" fontId="49" fillId="0" borderId="88" xfId="0" applyNumberFormat="1" applyFont="1" applyFill="1" applyBorder="1" applyAlignment="1">
      <alignment horizontal="center" vertical="center"/>
    </xf>
    <xf numFmtId="3" fontId="49" fillId="0" borderId="86" xfId="0" applyNumberFormat="1" applyFont="1" applyFill="1" applyBorder="1" applyAlignment="1">
      <alignment horizontal="center" vertical="center"/>
    </xf>
    <xf numFmtId="3" fontId="49" fillId="0" borderId="84" xfId="0" applyNumberFormat="1" applyFont="1" applyFill="1" applyBorder="1" applyAlignment="1">
      <alignment horizontal="center" vertical="center"/>
    </xf>
    <xf numFmtId="0" fontId="91" fillId="0" borderId="0" xfId="0" applyFont="1" applyAlignment="1">
      <alignment horizontal="right"/>
    </xf>
    <xf numFmtId="0" fontId="96" fillId="0" borderId="0" xfId="1509" applyFont="1" applyAlignment="1">
      <alignment vertical="center"/>
    </xf>
    <xf numFmtId="0" fontId="96" fillId="0" borderId="0" xfId="1509" applyFont="1" applyFill="1" applyAlignment="1">
      <alignment vertical="center"/>
    </xf>
    <xf numFmtId="0" fontId="96" fillId="0" borderId="0" xfId="1509" applyFont="1" applyAlignment="1">
      <alignment horizontal="right" vertical="center"/>
    </xf>
    <xf numFmtId="0" fontId="96" fillId="0" borderId="0" xfId="1509" applyFont="1" applyBorder="1" applyAlignment="1">
      <alignment vertical="center"/>
    </xf>
    <xf numFmtId="0" fontId="96" fillId="0" borderId="35" xfId="1509" applyFont="1" applyBorder="1" applyAlignment="1">
      <alignment vertical="center"/>
    </xf>
    <xf numFmtId="0" fontId="96" fillId="0" borderId="34" xfId="1509" applyFont="1" applyBorder="1" applyAlignment="1">
      <alignment vertical="center"/>
    </xf>
    <xf numFmtId="0" fontId="96" fillId="52" borderId="35" xfId="1514" applyFont="1" applyFill="1" applyBorder="1" applyAlignment="1">
      <alignment horizontal="right" vertical="center"/>
    </xf>
    <xf numFmtId="0" fontId="97" fillId="52" borderId="35" xfId="1514" applyFont="1" applyFill="1" applyBorder="1" applyAlignment="1">
      <alignment horizontal="center" vertical="center"/>
    </xf>
    <xf numFmtId="0" fontId="96" fillId="52" borderId="0" xfId="1514" applyFont="1" applyFill="1" applyBorder="1" applyAlignment="1">
      <alignment vertical="center" wrapText="1"/>
    </xf>
    <xf numFmtId="0" fontId="96" fillId="52" borderId="0" xfId="1514" applyFont="1" applyFill="1" applyBorder="1" applyAlignment="1">
      <alignment horizontal="right" vertical="center"/>
    </xf>
    <xf numFmtId="0" fontId="96" fillId="52" borderId="0" xfId="1514" applyFont="1" applyFill="1" applyAlignment="1">
      <alignment horizontal="right" vertical="center"/>
    </xf>
    <xf numFmtId="0" fontId="96" fillId="52" borderId="0" xfId="1509" applyFont="1" applyFill="1" applyAlignment="1">
      <alignment vertical="center"/>
    </xf>
    <xf numFmtId="0" fontId="96" fillId="52" borderId="0" xfId="1509" applyFont="1" applyFill="1" applyBorder="1" applyAlignment="1">
      <alignment vertical="center"/>
    </xf>
    <xf numFmtId="0" fontId="96" fillId="52" borderId="35" xfId="1509" applyFont="1" applyFill="1" applyBorder="1" applyAlignment="1">
      <alignment vertical="center"/>
    </xf>
    <xf numFmtId="0" fontId="110" fillId="0" borderId="0" xfId="1509" applyFont="1" applyAlignment="1">
      <alignment horizontal="left" vertical="center"/>
    </xf>
    <xf numFmtId="0" fontId="100" fillId="0" borderId="0" xfId="1509" applyFont="1" applyAlignment="1">
      <alignment horizontal="left" vertical="center" wrapText="1"/>
    </xf>
    <xf numFmtId="0" fontId="95" fillId="0" borderId="0" xfId="1509" applyFont="1" applyAlignment="1">
      <alignment horizontal="left" vertical="center" wrapText="1"/>
    </xf>
    <xf numFmtId="170" fontId="96" fillId="52" borderId="0" xfId="1514" applyNumberFormat="1" applyFont="1" applyFill="1" applyBorder="1" applyAlignment="1">
      <alignment horizontal="right" vertical="center"/>
    </xf>
    <xf numFmtId="170" fontId="96" fillId="52" borderId="0" xfId="1514" applyNumberFormat="1" applyFont="1" applyFill="1" applyAlignment="1">
      <alignment horizontal="right" vertical="center"/>
    </xf>
    <xf numFmtId="170" fontId="96" fillId="52" borderId="0" xfId="1509" applyNumberFormat="1" applyFont="1" applyFill="1" applyAlignment="1">
      <alignment vertical="center"/>
    </xf>
    <xf numFmtId="170" fontId="96" fillId="52" borderId="0" xfId="1509" applyNumberFormat="1" applyFont="1" applyFill="1" applyBorder="1" applyAlignment="1">
      <alignment vertical="center"/>
    </xf>
    <xf numFmtId="170" fontId="96" fillId="0" borderId="0" xfId="1509" applyNumberFormat="1" applyFont="1" applyAlignment="1">
      <alignment vertical="center"/>
    </xf>
    <xf numFmtId="170" fontId="96" fillId="0" borderId="0" xfId="1509" applyNumberFormat="1" applyFont="1" applyAlignment="1">
      <alignment horizontal="right" vertical="center" wrapText="1"/>
    </xf>
    <xf numFmtId="171" fontId="96" fillId="52" borderId="0" xfId="1514" applyNumberFormat="1" applyFont="1" applyFill="1" applyBorder="1" applyAlignment="1">
      <alignment horizontal="right" vertical="center"/>
    </xf>
    <xf numFmtId="170" fontId="96" fillId="52" borderId="0" xfId="1455" applyNumberFormat="1" applyFont="1" applyFill="1" applyBorder="1" applyAlignment="1">
      <alignment horizontal="right"/>
    </xf>
    <xf numFmtId="170" fontId="96" fillId="52" borderId="0" xfId="1509" applyNumberFormat="1" applyFont="1" applyFill="1" applyBorder="1" applyAlignment="1">
      <alignment horizontal="right"/>
    </xf>
    <xf numFmtId="171" fontId="96" fillId="0" borderId="0" xfId="1509" applyNumberFormat="1" applyFont="1" applyBorder="1" applyAlignment="1"/>
    <xf numFmtId="171" fontId="96" fillId="52" borderId="0" xfId="785" applyNumberFormat="1" applyFont="1" applyFill="1"/>
    <xf numFmtId="0" fontId="96" fillId="0" borderId="0" xfId="1509" applyFont="1" applyFill="1" applyBorder="1" applyAlignment="1">
      <alignment vertical="center"/>
    </xf>
    <xf numFmtId="170" fontId="96" fillId="52" borderId="0" xfId="1455" applyNumberFormat="1" applyFont="1" applyFill="1" applyAlignment="1">
      <alignment horizontal="right"/>
    </xf>
    <xf numFmtId="170" fontId="96" fillId="52" borderId="0" xfId="785" applyNumberFormat="1" applyFont="1" applyFill="1"/>
    <xf numFmtId="170" fontId="96" fillId="0" borderId="0" xfId="1509" applyNumberFormat="1" applyFont="1" applyFill="1" applyBorder="1" applyAlignment="1">
      <alignment horizontal="right"/>
    </xf>
    <xf numFmtId="171" fontId="96" fillId="0" borderId="0" xfId="1509" applyNumberFormat="1" applyFont="1" applyFill="1" applyBorder="1" applyAlignment="1"/>
    <xf numFmtId="49" fontId="96" fillId="0" borderId="0" xfId="1514" applyNumberFormat="1" applyFont="1" applyFill="1" applyBorder="1" applyAlignment="1">
      <alignment vertical="center" wrapText="1"/>
    </xf>
    <xf numFmtId="170" fontId="96" fillId="52" borderId="0" xfId="1455" applyNumberFormat="1" applyFont="1" applyFill="1" applyBorder="1" applyAlignment="1">
      <alignment horizontal="right" wrapText="1"/>
    </xf>
    <xf numFmtId="0" fontId="96" fillId="52" borderId="0" xfId="1509" applyFont="1" applyFill="1" applyAlignment="1">
      <alignment horizontal="right"/>
    </xf>
    <xf numFmtId="0" fontId="96" fillId="52" borderId="0" xfId="1509" applyFont="1" applyFill="1"/>
    <xf numFmtId="170" fontId="96" fillId="52" borderId="0" xfId="1455" applyNumberFormat="1" applyFont="1" applyFill="1" applyBorder="1" applyAlignment="1">
      <alignment wrapText="1"/>
    </xf>
    <xf numFmtId="49" fontId="96" fillId="0" borderId="0" xfId="1514" applyNumberFormat="1" applyFont="1" applyFill="1" applyBorder="1" applyAlignment="1">
      <alignment horizontal="left" vertical="center" wrapText="1"/>
    </xf>
    <xf numFmtId="171" fontId="96" fillId="0" borderId="0" xfId="1509" applyNumberFormat="1" applyFont="1" applyFill="1" applyBorder="1" applyAlignment="1">
      <alignment vertical="center"/>
    </xf>
    <xf numFmtId="171" fontId="96" fillId="0" borderId="0" xfId="1509" applyNumberFormat="1" applyFont="1" applyBorder="1" applyAlignment="1">
      <alignment horizontal="right" vertical="center"/>
    </xf>
    <xf numFmtId="170" fontId="96" fillId="52" borderId="0" xfId="1514" applyNumberFormat="1" applyFont="1" applyFill="1" applyBorder="1" applyAlignment="1">
      <alignment horizontal="right"/>
    </xf>
    <xf numFmtId="170" fontId="96" fillId="52" borderId="0" xfId="1514" applyNumberFormat="1" applyFont="1" applyFill="1" applyAlignment="1">
      <alignment horizontal="right"/>
    </xf>
    <xf numFmtId="171" fontId="96" fillId="52" borderId="0" xfId="785" applyNumberFormat="1" applyFont="1" applyFill="1" applyAlignment="1">
      <alignment horizontal="right"/>
    </xf>
    <xf numFmtId="170" fontId="96" fillId="52" borderId="0" xfId="1514" applyNumberFormat="1" applyFont="1" applyFill="1" applyBorder="1" applyAlignment="1">
      <alignment horizontal="right" vertical="center" wrapText="1"/>
    </xf>
    <xf numFmtId="170" fontId="96" fillId="52" borderId="0" xfId="1455" applyNumberFormat="1" applyFont="1" applyFill="1" applyBorder="1" applyAlignment="1">
      <alignment horizontal="right" vertical="center" wrapText="1"/>
    </xf>
    <xf numFmtId="170" fontId="96" fillId="52" borderId="0" xfId="1509" applyNumberFormat="1" applyFont="1" applyFill="1" applyBorder="1" applyAlignment="1">
      <alignment horizontal="right" vertical="center"/>
    </xf>
    <xf numFmtId="49" fontId="96" fillId="52" borderId="0" xfId="1514" applyNumberFormat="1" applyFont="1" applyFill="1" applyBorder="1" applyAlignment="1">
      <alignment horizontal="left" vertical="center" wrapText="1"/>
    </xf>
    <xf numFmtId="171" fontId="96" fillId="52" borderId="0" xfId="785" applyNumberFormat="1" applyFont="1" applyFill="1" applyAlignment="1">
      <alignment vertical="center"/>
    </xf>
    <xf numFmtId="171" fontId="96" fillId="0" borderId="0" xfId="1509" applyNumberFormat="1" applyFont="1" applyAlignment="1">
      <alignment vertical="center"/>
    </xf>
    <xf numFmtId="49" fontId="96" fillId="0" borderId="0" xfId="1509" applyNumberFormat="1" applyFont="1" applyAlignment="1">
      <alignment vertical="center"/>
    </xf>
    <xf numFmtId="171" fontId="96" fillId="52" borderId="0" xfId="1514" applyNumberFormat="1" applyFont="1" applyFill="1" applyBorder="1" applyAlignment="1">
      <alignment horizontal="right"/>
    </xf>
    <xf numFmtId="171" fontId="96" fillId="52" borderId="0" xfId="1514" applyNumberFormat="1" applyFont="1" applyFill="1" applyAlignment="1">
      <alignment horizontal="right"/>
    </xf>
    <xf numFmtId="182" fontId="96" fillId="52" borderId="0" xfId="1514" applyNumberFormat="1" applyFont="1" applyFill="1" applyBorder="1" applyAlignment="1">
      <alignment horizontal="right"/>
    </xf>
    <xf numFmtId="182" fontId="96" fillId="52" borderId="0" xfId="1514" applyNumberFormat="1" applyFont="1" applyFill="1" applyAlignment="1">
      <alignment horizontal="right"/>
    </xf>
    <xf numFmtId="4" fontId="96" fillId="52" borderId="0" xfId="1514" applyNumberFormat="1" applyFont="1" applyFill="1" applyAlignment="1">
      <alignment horizontal="right"/>
    </xf>
    <xf numFmtId="171" fontId="96" fillId="52" borderId="0" xfId="1455" applyNumberFormat="1" applyFont="1" applyFill="1" applyBorder="1" applyAlignment="1">
      <alignment horizontal="right"/>
    </xf>
    <xf numFmtId="171" fontId="96" fillId="52" borderId="0" xfId="1455" applyNumberFormat="1" applyFont="1" applyFill="1" applyAlignment="1">
      <alignment horizontal="right"/>
    </xf>
    <xf numFmtId="4" fontId="96" fillId="52" borderId="0" xfId="785" applyNumberFormat="1" applyFont="1" applyFill="1"/>
    <xf numFmtId="171" fontId="96" fillId="52" borderId="0" xfId="1509" applyNumberFormat="1" applyFont="1" applyFill="1" applyBorder="1" applyAlignment="1">
      <alignment horizontal="right"/>
    </xf>
    <xf numFmtId="4" fontId="96" fillId="52" borderId="0" xfId="1509" applyNumberFormat="1" applyFont="1" applyFill="1" applyBorder="1" applyAlignment="1">
      <alignment horizontal="right"/>
    </xf>
    <xf numFmtId="171" fontId="96" fillId="0" borderId="0" xfId="1509" applyNumberFormat="1" applyFont="1" applyAlignment="1">
      <alignment horizontal="right"/>
    </xf>
    <xf numFmtId="171" fontId="96" fillId="0" borderId="0" xfId="1509" applyNumberFormat="1" applyFont="1"/>
    <xf numFmtId="49" fontId="97" fillId="52" borderId="0" xfId="1514" applyNumberFormat="1" applyFont="1" applyFill="1" applyBorder="1" applyAlignment="1">
      <alignment horizontal="left" vertical="center" wrapText="1"/>
    </xf>
    <xf numFmtId="171" fontId="96" fillId="52" borderId="0" xfId="1514" applyNumberFormat="1" applyFont="1" applyFill="1" applyBorder="1" applyAlignment="1">
      <alignment horizontal="right" wrapText="1"/>
    </xf>
    <xf numFmtId="4" fontId="96" fillId="52" borderId="0" xfId="1514" applyNumberFormat="1" applyFont="1" applyFill="1" applyBorder="1" applyAlignment="1">
      <alignment horizontal="right" wrapText="1"/>
    </xf>
    <xf numFmtId="170" fontId="96" fillId="52" borderId="0" xfId="1514" applyNumberFormat="1" applyFont="1" applyFill="1" applyBorder="1" applyAlignment="1">
      <alignment horizontal="right" wrapText="1"/>
    </xf>
    <xf numFmtId="170" fontId="96" fillId="0" borderId="0" xfId="1509" applyNumberFormat="1" applyFont="1"/>
    <xf numFmtId="171" fontId="96" fillId="0" borderId="0" xfId="1509" applyNumberFormat="1" applyFont="1" applyAlignment="1"/>
    <xf numFmtId="171" fontId="96" fillId="0" borderId="0" xfId="1509" applyNumberFormat="1" applyFont="1" applyBorder="1" applyAlignment="1">
      <alignment horizontal="right"/>
    </xf>
    <xf numFmtId="171" fontId="96" fillId="52" borderId="0" xfId="1509" applyNumberFormat="1" applyFont="1" applyFill="1" applyBorder="1"/>
    <xf numFmtId="1" fontId="96" fillId="52" borderId="0" xfId="1514" applyNumberFormat="1" applyFont="1" applyFill="1" applyBorder="1" applyAlignment="1">
      <alignment horizontal="left" vertical="center" wrapText="1"/>
    </xf>
    <xf numFmtId="1" fontId="96" fillId="52" borderId="0" xfId="1455" applyNumberFormat="1" applyFont="1" applyFill="1" applyBorder="1" applyAlignment="1">
      <alignment wrapText="1"/>
    </xf>
    <xf numFmtId="1" fontId="96" fillId="52" borderId="0" xfId="1509" applyNumberFormat="1" applyFont="1" applyFill="1" applyBorder="1" applyAlignment="1">
      <alignment horizontal="right"/>
    </xf>
    <xf numFmtId="3" fontId="96" fillId="0" borderId="0" xfId="1509" applyNumberFormat="1" applyFont="1" applyAlignment="1"/>
    <xf numFmtId="3" fontId="96" fillId="0" borderId="0" xfId="1509" applyNumberFormat="1" applyFont="1" applyBorder="1" applyAlignment="1">
      <alignment horizontal="right"/>
    </xf>
    <xf numFmtId="3" fontId="96" fillId="52" borderId="0" xfId="1509" applyNumberFormat="1" applyFont="1" applyFill="1" applyBorder="1"/>
    <xf numFmtId="1" fontId="96" fillId="0" borderId="0" xfId="1509" applyNumberFormat="1" applyFont="1" applyAlignment="1">
      <alignment vertical="center"/>
    </xf>
    <xf numFmtId="49" fontId="96" fillId="0" borderId="0" xfId="1509" applyNumberFormat="1" applyFont="1" applyAlignment="1">
      <alignment vertical="center" wrapText="1"/>
    </xf>
    <xf numFmtId="170" fontId="96" fillId="52" borderId="0" xfId="1455" applyNumberFormat="1" applyFont="1" applyFill="1" applyBorder="1" applyAlignment="1">
      <alignment horizontal="right" vertical="center"/>
    </xf>
    <xf numFmtId="170" fontId="96" fillId="52" borderId="0" xfId="1455" applyNumberFormat="1" applyFont="1" applyFill="1" applyAlignment="1">
      <alignment horizontal="right" vertical="center"/>
    </xf>
    <xf numFmtId="171" fontId="96" fillId="0" borderId="0" xfId="1509" applyNumberFormat="1" applyFont="1" applyBorder="1" applyAlignment="1">
      <alignment vertical="center"/>
    </xf>
    <xf numFmtId="170" fontId="96" fillId="52" borderId="0" xfId="1455" applyNumberFormat="1" applyFont="1" applyFill="1" applyAlignment="1">
      <alignment horizontal="right" vertical="top"/>
    </xf>
    <xf numFmtId="171" fontId="96" fillId="52" borderId="0" xfId="1514" applyNumberFormat="1" applyFont="1" applyFill="1" applyBorder="1" applyAlignment="1">
      <alignment horizontal="right" vertical="center" wrapText="1"/>
    </xf>
    <xf numFmtId="171" fontId="96" fillId="52" borderId="0" xfId="1514" applyNumberFormat="1" applyFont="1" applyFill="1" applyAlignment="1">
      <alignment horizontal="right" vertical="center"/>
    </xf>
    <xf numFmtId="170" fontId="96" fillId="0" borderId="0" xfId="1455" applyNumberFormat="1" applyFont="1" applyFill="1" applyBorder="1" applyAlignment="1">
      <alignment horizontal="right"/>
    </xf>
    <xf numFmtId="170" fontId="96" fillId="0" borderId="0" xfId="1455" applyNumberFormat="1" applyFont="1" applyFill="1" applyAlignment="1">
      <alignment horizontal="right"/>
    </xf>
    <xf numFmtId="170" fontId="96" fillId="0" borderId="0" xfId="785" applyNumberFormat="1" applyFont="1" applyFill="1"/>
    <xf numFmtId="171" fontId="96" fillId="0" borderId="0" xfId="1509" applyNumberFormat="1" applyFont="1" applyFill="1" applyAlignment="1"/>
    <xf numFmtId="171" fontId="96" fillId="52" borderId="0" xfId="1509" applyNumberFormat="1" applyFont="1" applyFill="1"/>
    <xf numFmtId="170" fontId="96" fillId="52" borderId="0" xfId="1455" applyNumberFormat="1" applyFont="1" applyFill="1" applyBorder="1"/>
    <xf numFmtId="170" fontId="96" fillId="52" borderId="0" xfId="785" applyNumberFormat="1" applyFont="1" applyFill="1" applyAlignment="1">
      <alignment vertical="center"/>
    </xf>
    <xf numFmtId="170" fontId="96" fillId="0" borderId="35" xfId="1455" applyNumberFormat="1" applyFont="1" applyFill="1" applyBorder="1" applyAlignment="1">
      <alignment horizontal="right"/>
    </xf>
    <xf numFmtId="170" fontId="96" fillId="0" borderId="35" xfId="785" applyNumberFormat="1" applyFont="1" applyFill="1" applyBorder="1"/>
    <xf numFmtId="170" fontId="96" fillId="0" borderId="35" xfId="1509" applyNumberFormat="1" applyFont="1" applyFill="1" applyBorder="1" applyAlignment="1">
      <alignment horizontal="right"/>
    </xf>
    <xf numFmtId="171" fontId="96" fillId="0" borderId="35" xfId="1509" applyNumberFormat="1" applyFont="1" applyFill="1" applyBorder="1" applyAlignment="1"/>
    <xf numFmtId="0" fontId="96" fillId="0" borderId="0" xfId="1509" applyFont="1" applyFill="1" applyAlignment="1">
      <alignment horizontal="right" vertical="center"/>
    </xf>
    <xf numFmtId="170" fontId="96" fillId="0" borderId="0" xfId="785" applyNumberFormat="1" applyFont="1" applyFill="1" applyAlignment="1">
      <alignment horizontal="right"/>
    </xf>
    <xf numFmtId="171" fontId="96" fillId="0" borderId="0" xfId="1509" applyNumberFormat="1" applyFont="1" applyFill="1" applyAlignment="1">
      <alignment horizontal="right"/>
    </xf>
    <xf numFmtId="171" fontId="96" fillId="0" borderId="0" xfId="1509" applyNumberFormat="1" applyFont="1" applyFill="1" applyBorder="1" applyAlignment="1">
      <alignment horizontal="right"/>
    </xf>
    <xf numFmtId="0" fontId="100" fillId="0" borderId="0" xfId="1509" applyFont="1" applyFill="1" applyBorder="1" applyAlignment="1">
      <alignment horizontal="left" vertical="center"/>
    </xf>
    <xf numFmtId="170" fontId="96" fillId="0" borderId="0" xfId="785" applyNumberFormat="1" applyFont="1" applyFill="1" applyBorder="1"/>
    <xf numFmtId="0" fontId="96" fillId="0" borderId="0" xfId="1509" applyFont="1" applyFill="1" applyAlignment="1">
      <alignment horizontal="left" vertical="center" wrapText="1"/>
    </xf>
    <xf numFmtId="4" fontId="96" fillId="0" borderId="0" xfId="1509" applyNumberFormat="1" applyFont="1" applyFill="1" applyBorder="1" applyAlignment="1"/>
    <xf numFmtId="0" fontId="99" fillId="0" borderId="0" xfId="1509" applyFont="1" applyFill="1" applyAlignment="1">
      <alignment horizontal="left" vertical="center"/>
    </xf>
    <xf numFmtId="0" fontId="102" fillId="0" borderId="0" xfId="1509" applyFont="1" applyFill="1" applyAlignment="1">
      <alignment horizontal="left" vertical="center"/>
    </xf>
    <xf numFmtId="0" fontId="96" fillId="0" borderId="0" xfId="1509" applyFont="1" applyFill="1" applyAlignment="1">
      <alignment horizontal="left" vertical="center"/>
    </xf>
    <xf numFmtId="4" fontId="113" fillId="0" borderId="0" xfId="1509" applyNumberFormat="1" applyFont="1" applyFill="1" applyBorder="1" applyAlignment="1"/>
    <xf numFmtId="0" fontId="102" fillId="0" borderId="0" xfId="1509" applyFont="1" applyFill="1" applyAlignment="1">
      <alignment horizontal="left" vertical="center" wrapText="1"/>
    </xf>
    <xf numFmtId="182" fontId="113" fillId="0" borderId="0" xfId="1509" applyNumberFormat="1" applyFont="1" applyFill="1" applyBorder="1" applyAlignment="1"/>
    <xf numFmtId="171" fontId="96" fillId="0" borderId="0" xfId="1509" applyNumberFormat="1" applyFont="1" applyFill="1" applyBorder="1" applyAlignment="1">
      <alignment horizontal="center" vertical="center" wrapText="1"/>
    </xf>
    <xf numFmtId="171" fontId="102" fillId="0" borderId="0" xfId="1509" applyNumberFormat="1" applyFont="1" applyFill="1" applyBorder="1" applyAlignment="1">
      <alignment horizontal="center" vertical="center" wrapText="1"/>
    </xf>
    <xf numFmtId="170" fontId="96" fillId="0" borderId="35" xfId="785" applyNumberFormat="1" applyFont="1" applyFill="1" applyBorder="1" applyAlignment="1">
      <alignment horizontal="right"/>
    </xf>
    <xf numFmtId="171" fontId="96" fillId="0" borderId="35" xfId="1509" applyNumberFormat="1" applyFont="1" applyFill="1" applyBorder="1" applyAlignment="1">
      <alignment horizontal="right"/>
    </xf>
    <xf numFmtId="0" fontId="100" fillId="0" borderId="0" xfId="1509" applyFont="1" applyFill="1" applyAlignment="1">
      <alignment horizontal="left" vertical="center"/>
    </xf>
    <xf numFmtId="0" fontId="95" fillId="0" borderId="0" xfId="1509" applyFont="1" applyFill="1" applyAlignment="1">
      <alignment horizontal="left" vertical="center" wrapText="1"/>
    </xf>
    <xf numFmtId="0" fontId="95" fillId="0" borderId="0" xfId="1509" applyFont="1" applyFill="1" applyAlignment="1">
      <alignment horizontal="left" vertical="center"/>
    </xf>
    <xf numFmtId="0" fontId="95" fillId="0" borderId="0" xfId="1509" applyFont="1" applyFill="1" applyAlignment="1">
      <alignment horizontal="right" vertical="center"/>
    </xf>
    <xf numFmtId="3" fontId="96" fillId="0" borderId="0" xfId="1455" applyNumberFormat="1" applyFont="1" applyFill="1" applyAlignment="1">
      <alignment horizontal="right"/>
    </xf>
    <xf numFmtId="3" fontId="96" fillId="0" borderId="0" xfId="785" applyNumberFormat="1" applyFont="1" applyFill="1" applyAlignment="1">
      <alignment horizontal="right"/>
    </xf>
    <xf numFmtId="3" fontId="96" fillId="0" borderId="0" xfId="1509" applyNumberFormat="1" applyFont="1" applyFill="1" applyBorder="1" applyAlignment="1">
      <alignment horizontal="right"/>
    </xf>
    <xf numFmtId="3" fontId="96" fillId="0" borderId="0" xfId="1509" applyNumberFormat="1" applyFont="1" applyFill="1" applyAlignment="1">
      <alignment horizontal="right"/>
    </xf>
    <xf numFmtId="0" fontId="96" fillId="0" borderId="34" xfId="1509" applyFont="1" applyFill="1" applyBorder="1" applyAlignment="1">
      <alignment vertical="center"/>
    </xf>
    <xf numFmtId="49" fontId="96" fillId="0" borderId="34" xfId="1509" applyNumberFormat="1" applyFont="1" applyFill="1" applyBorder="1" applyAlignment="1">
      <alignment vertical="center"/>
    </xf>
    <xf numFmtId="49" fontId="96" fillId="0" borderId="34" xfId="1514" applyNumberFormat="1" applyFont="1" applyFill="1" applyBorder="1" applyAlignment="1">
      <alignment vertical="center" wrapText="1"/>
    </xf>
    <xf numFmtId="171" fontId="96" fillId="0" borderId="34" xfId="1514" applyNumberFormat="1" applyFont="1" applyFill="1" applyBorder="1" applyAlignment="1">
      <alignment horizontal="right" vertical="center"/>
    </xf>
    <xf numFmtId="168" fontId="96" fillId="0" borderId="34" xfId="1455" applyNumberFormat="1" applyFont="1" applyFill="1" applyBorder="1" applyAlignment="1">
      <alignment horizontal="right" vertical="center"/>
    </xf>
    <xf numFmtId="171" fontId="96" fillId="0" borderId="34" xfId="785" applyNumberFormat="1" applyFont="1" applyFill="1" applyBorder="1" applyAlignment="1">
      <alignment vertical="center"/>
    </xf>
    <xf numFmtId="0" fontId="96" fillId="0" borderId="0" xfId="1509" applyFont="1" applyFill="1" applyAlignment="1">
      <alignment horizontal="center" vertical="center"/>
    </xf>
    <xf numFmtId="171" fontId="96" fillId="0" borderId="0" xfId="1514" applyNumberFormat="1" applyFont="1" applyFill="1" applyBorder="1" applyAlignment="1">
      <alignment horizontal="center" vertical="center" wrapText="1"/>
    </xf>
    <xf numFmtId="171" fontId="96" fillId="0" borderId="0" xfId="1514" applyNumberFormat="1" applyFont="1" applyFill="1" applyBorder="1" applyAlignment="1">
      <alignment horizontal="center" vertical="center"/>
    </xf>
    <xf numFmtId="171" fontId="96" fillId="0" borderId="0" xfId="1514" applyNumberFormat="1" applyFont="1" applyFill="1" applyAlignment="1">
      <alignment horizontal="center" vertical="center"/>
    </xf>
    <xf numFmtId="0" fontId="96" fillId="0" borderId="0" xfId="1509" applyFont="1" applyFill="1" applyBorder="1" applyAlignment="1">
      <alignment horizontal="center" vertical="center"/>
    </xf>
    <xf numFmtId="0" fontId="96" fillId="0" borderId="0" xfId="1509" applyFont="1" applyAlignment="1">
      <alignment horizontal="center" vertical="center"/>
    </xf>
    <xf numFmtId="171" fontId="96" fillId="0" borderId="0" xfId="1514" applyNumberFormat="1" applyFont="1" applyFill="1" applyAlignment="1">
      <alignment horizontal="left" vertical="center" wrapText="1"/>
    </xf>
    <xf numFmtId="171" fontId="96" fillId="0" borderId="0" xfId="1514" applyNumberFormat="1" applyFont="1" applyFill="1" applyAlignment="1">
      <alignment horizontal="right" vertical="center"/>
    </xf>
    <xf numFmtId="0" fontId="96" fillId="0" borderId="0" xfId="1509" applyFont="1" applyAlignment="1">
      <alignment horizontal="left" vertical="center" wrapText="1"/>
    </xf>
    <xf numFmtId="0" fontId="90" fillId="0" borderId="0" xfId="1210" applyFont="1" applyFill="1" applyBorder="1" applyAlignment="1">
      <alignment wrapText="1"/>
    </xf>
    <xf numFmtId="0" fontId="8" fillId="0" borderId="51" xfId="1507" applyFont="1" applyBorder="1" applyAlignment="1">
      <alignment horizontal="left" vertical="center" wrapText="1"/>
    </xf>
    <xf numFmtId="0" fontId="8" fillId="0" borderId="51" xfId="1507" applyFont="1" applyFill="1" applyBorder="1" applyAlignment="1">
      <alignment horizontal="left" vertical="center" wrapText="1"/>
    </xf>
    <xf numFmtId="0" fontId="8" fillId="0" borderId="87" xfId="1507" applyFont="1" applyBorder="1" applyAlignment="1">
      <alignment horizontal="left" vertical="center" wrapText="1"/>
    </xf>
    <xf numFmtId="3" fontId="44" fillId="0" borderId="27" xfId="1506" applyNumberFormat="1" applyFont="1" applyBorder="1" applyAlignment="1">
      <alignment horizontal="center" vertical="center" wrapText="1"/>
    </xf>
    <xf numFmtId="0" fontId="8" fillId="0" borderId="87" xfId="1507" applyFont="1" applyFill="1" applyBorder="1" applyAlignment="1">
      <alignment horizontal="left" vertical="center" wrapText="1"/>
    </xf>
    <xf numFmtId="0" fontId="93" fillId="0" borderId="87" xfId="1398" applyFont="1" applyFill="1" applyBorder="1" applyAlignment="1">
      <alignment horizontal="left" vertical="center" wrapText="1"/>
    </xf>
    <xf numFmtId="0" fontId="93" fillId="0" borderId="51" xfId="1398" applyFont="1" applyFill="1" applyBorder="1" applyAlignment="1">
      <alignment horizontal="left" vertical="center" wrapText="1"/>
    </xf>
    <xf numFmtId="0" fontId="94" fillId="0" borderId="51" xfId="1398" applyFont="1" applyBorder="1" applyAlignment="1">
      <alignment horizontal="left" vertical="center" wrapText="1"/>
    </xf>
    <xf numFmtId="0" fontId="94" fillId="0" borderId="70" xfId="1398" applyFont="1" applyBorder="1" applyAlignment="1">
      <alignment horizontal="left" vertical="center" wrapText="1"/>
    </xf>
    <xf numFmtId="0" fontId="8" fillId="0" borderId="39" xfId="1507" applyFont="1" applyFill="1" applyBorder="1" applyAlignment="1">
      <alignment horizontal="left" vertical="center" wrapText="1"/>
    </xf>
    <xf numFmtId="0" fontId="93" fillId="0" borderId="87" xfId="1210" applyFont="1" applyFill="1" applyBorder="1" applyAlignment="1">
      <alignment horizontal="left" vertical="center" wrapText="1"/>
    </xf>
    <xf numFmtId="0" fontId="8" fillId="0" borderId="51" xfId="1525" applyFont="1" applyFill="1" applyBorder="1" applyAlignment="1">
      <alignment horizontal="left" vertical="center" wrapText="1"/>
    </xf>
    <xf numFmtId="3" fontId="44" fillId="0" borderId="42" xfId="1506" applyNumberFormat="1" applyFont="1" applyFill="1" applyBorder="1" applyAlignment="1">
      <alignment horizontal="center" vertical="center" wrapText="1"/>
    </xf>
    <xf numFmtId="3" fontId="44" fillId="0" borderId="45" xfId="1506" applyNumberFormat="1" applyFont="1" applyFill="1" applyBorder="1" applyAlignment="1">
      <alignment horizontal="center" vertical="center" wrapText="1"/>
    </xf>
    <xf numFmtId="3" fontId="44" fillId="0" borderId="37" xfId="1506" applyNumberFormat="1" applyFont="1" applyFill="1" applyBorder="1" applyAlignment="1">
      <alignment horizontal="center" vertical="center" wrapText="1"/>
    </xf>
    <xf numFmtId="0" fontId="93" fillId="0" borderId="105" xfId="1210" applyFont="1" applyFill="1" applyBorder="1" applyAlignment="1">
      <alignment horizontal="left" vertical="center" wrapText="1"/>
    </xf>
    <xf numFmtId="0" fontId="44" fillId="0" borderId="70" xfId="1210" applyFont="1" applyFill="1" applyBorder="1" applyAlignment="1">
      <alignment horizontal="left" vertical="center" wrapText="1"/>
    </xf>
    <xf numFmtId="3" fontId="49" fillId="30" borderId="66" xfId="1519" applyNumberFormat="1" applyFont="1" applyFill="1" applyBorder="1" applyAlignment="1">
      <alignment horizontal="center" vertical="center" wrapText="1"/>
    </xf>
    <xf numFmtId="3" fontId="44" fillId="0" borderId="46" xfId="1527" applyNumberFormat="1" applyFont="1" applyBorder="1" applyAlignment="1">
      <alignment horizontal="center" vertical="center" wrapText="1"/>
    </xf>
    <xf numFmtId="3" fontId="44" fillId="0" borderId="47" xfId="1527" applyNumberFormat="1" applyFont="1" applyBorder="1" applyAlignment="1">
      <alignment horizontal="center" vertical="center" wrapText="1"/>
    </xf>
    <xf numFmtId="3" fontId="44" fillId="0" borderId="32" xfId="1527" applyNumberFormat="1" applyFont="1" applyBorder="1" applyAlignment="1">
      <alignment horizontal="center" vertical="center" wrapText="1"/>
    </xf>
    <xf numFmtId="3" fontId="49" fillId="51" borderId="49" xfId="1527" applyNumberFormat="1" applyFont="1" applyFill="1" applyBorder="1" applyAlignment="1">
      <alignment horizontal="center" vertical="center" wrapText="1"/>
    </xf>
    <xf numFmtId="3" fontId="44" fillId="0" borderId="63" xfId="1527" applyNumberFormat="1" applyFont="1" applyBorder="1" applyAlignment="1">
      <alignment horizontal="center" vertical="center" wrapText="1"/>
    </xf>
    <xf numFmtId="3" fontId="44" fillId="0" borderId="52" xfId="1527" applyNumberFormat="1" applyFont="1" applyBorder="1" applyAlignment="1">
      <alignment horizontal="center" vertical="center" wrapText="1"/>
    </xf>
    <xf numFmtId="3" fontId="44" fillId="0" borderId="27" xfId="1527" applyNumberFormat="1" applyFont="1" applyBorder="1" applyAlignment="1">
      <alignment horizontal="center" vertical="center" wrapText="1"/>
    </xf>
    <xf numFmtId="3" fontId="49" fillId="51" borderId="50" xfId="1527" applyNumberFormat="1" applyFont="1" applyFill="1" applyBorder="1" applyAlignment="1">
      <alignment horizontal="center" vertical="center" wrapText="1"/>
    </xf>
    <xf numFmtId="3" fontId="44" fillId="0" borderId="63" xfId="1528" applyNumberFormat="1" applyFont="1" applyBorder="1" applyAlignment="1">
      <alignment horizontal="center" vertical="center" wrapText="1"/>
    </xf>
    <xf numFmtId="3" fontId="44" fillId="0" borderId="52" xfId="1528" applyNumberFormat="1" applyFont="1" applyBorder="1" applyAlignment="1">
      <alignment horizontal="center" vertical="center" wrapText="1"/>
    </xf>
    <xf numFmtId="3" fontId="44" fillId="0" borderId="27" xfId="1528" applyNumberFormat="1" applyFont="1" applyBorder="1" applyAlignment="1">
      <alignment horizontal="center" vertical="center" wrapText="1"/>
    </xf>
    <xf numFmtId="3" fontId="49" fillId="51" borderId="50" xfId="1528" applyNumberFormat="1" applyFont="1" applyFill="1" applyBorder="1" applyAlignment="1">
      <alignment horizontal="center" vertical="center" wrapText="1"/>
    </xf>
    <xf numFmtId="3" fontId="44" fillId="0" borderId="64" xfId="1528" applyNumberFormat="1" applyFont="1" applyBorder="1" applyAlignment="1">
      <alignment horizontal="center" vertical="center" wrapText="1"/>
    </xf>
    <xf numFmtId="3" fontId="44" fillId="0" borderId="48" xfId="1528" applyNumberFormat="1" applyFont="1" applyBorder="1" applyAlignment="1">
      <alignment horizontal="center" vertical="center" wrapText="1"/>
    </xf>
    <xf numFmtId="3" fontId="44" fillId="0" borderId="29" xfId="1528" applyNumberFormat="1" applyFont="1" applyBorder="1" applyAlignment="1">
      <alignment horizontal="center" vertical="center" wrapText="1"/>
    </xf>
    <xf numFmtId="3" fontId="49" fillId="51" borderId="58" xfId="1528" applyNumberFormat="1" applyFont="1" applyFill="1" applyBorder="1" applyAlignment="1">
      <alignment horizontal="center" vertical="center" wrapText="1"/>
    </xf>
    <xf numFmtId="3" fontId="49" fillId="30" borderId="60" xfId="1529" applyNumberFormat="1" applyFont="1" applyFill="1" applyBorder="1" applyAlignment="1">
      <alignment horizontal="center" vertical="center" wrapText="1"/>
    </xf>
    <xf numFmtId="3" fontId="49" fillId="30" borderId="61" xfId="1529" applyNumberFormat="1" applyFont="1" applyFill="1" applyBorder="1" applyAlignment="1">
      <alignment horizontal="center" vertical="center" wrapText="1"/>
    </xf>
    <xf numFmtId="3" fontId="49" fillId="30" borderId="67" xfId="1529" applyNumberFormat="1" applyFont="1" applyFill="1" applyBorder="1" applyAlignment="1">
      <alignment horizontal="center" vertical="center" wrapText="1"/>
    </xf>
    <xf numFmtId="3" fontId="49" fillId="51" borderId="55" xfId="1529" applyNumberFormat="1" applyFont="1" applyFill="1" applyBorder="1" applyAlignment="1">
      <alignment horizontal="center" vertical="center" wrapText="1"/>
    </xf>
    <xf numFmtId="3" fontId="44" fillId="0" borderId="46" xfId="1529" applyNumberFormat="1" applyFont="1" applyBorder="1" applyAlignment="1">
      <alignment horizontal="center" vertical="center" wrapText="1"/>
    </xf>
    <xf numFmtId="3" fontId="44" fillId="0" borderId="47" xfId="1529" applyNumberFormat="1" applyFont="1" applyBorder="1" applyAlignment="1">
      <alignment horizontal="center" vertical="center" wrapText="1"/>
    </xf>
    <xf numFmtId="3" fontId="44" fillId="0" borderId="32" xfId="1529" applyNumberFormat="1" applyFont="1" applyBorder="1" applyAlignment="1">
      <alignment horizontal="center" vertical="center" wrapText="1"/>
    </xf>
    <xf numFmtId="3" fontId="49" fillId="51" borderId="49" xfId="1529" applyNumberFormat="1" applyFont="1" applyFill="1" applyBorder="1" applyAlignment="1">
      <alignment horizontal="center" vertical="center" wrapText="1"/>
    </xf>
    <xf numFmtId="3" fontId="44" fillId="0" borderId="63" xfId="1529" applyNumberFormat="1" applyFont="1" applyBorder="1" applyAlignment="1">
      <alignment horizontal="center" vertical="center" wrapText="1"/>
    </xf>
    <xf numFmtId="3" fontId="44" fillId="0" borderId="52" xfId="1529" applyNumberFormat="1" applyFont="1" applyBorder="1" applyAlignment="1">
      <alignment horizontal="center" vertical="center" wrapText="1"/>
    </xf>
    <xf numFmtId="3" fontId="44" fillId="0" borderId="27" xfId="1529" applyNumberFormat="1" applyFont="1" applyBorder="1" applyAlignment="1">
      <alignment horizontal="center" vertical="center" wrapText="1"/>
    </xf>
    <xf numFmtId="3" fontId="49" fillId="51" borderId="50" xfId="1529" applyNumberFormat="1" applyFont="1" applyFill="1" applyBorder="1" applyAlignment="1">
      <alignment horizontal="center" vertical="center" wrapText="1"/>
    </xf>
    <xf numFmtId="0" fontId="89" fillId="0" borderId="0" xfId="1253" applyFont="1"/>
    <xf numFmtId="0" fontId="90" fillId="54" borderId="83" xfId="1322" applyFont="1" applyFill="1" applyBorder="1" applyAlignment="1">
      <alignment horizontal="center" vertical="center" wrapText="1"/>
    </xf>
    <xf numFmtId="0" fontId="90" fillId="54" borderId="55" xfId="1322" applyFont="1" applyFill="1" applyBorder="1" applyAlignment="1">
      <alignment horizontal="center" vertical="center" wrapText="1"/>
    </xf>
    <xf numFmtId="3" fontId="90" fillId="30" borderId="66" xfId="1530" applyNumberFormat="1" applyFont="1" applyFill="1" applyBorder="1" applyAlignment="1">
      <alignment horizontal="center" vertical="center"/>
    </xf>
    <xf numFmtId="3" fontId="90" fillId="30" borderId="61" xfId="1530" applyNumberFormat="1" applyFont="1" applyFill="1" applyBorder="1" applyAlignment="1">
      <alignment horizontal="center" vertical="center"/>
    </xf>
    <xf numFmtId="3" fontId="90" fillId="30" borderId="67" xfId="1530" applyNumberFormat="1" applyFont="1" applyFill="1" applyBorder="1" applyAlignment="1">
      <alignment horizontal="center" vertical="center"/>
    </xf>
    <xf numFmtId="3" fontId="90" fillId="30" borderId="83" xfId="1530" applyNumberFormat="1" applyFont="1" applyFill="1" applyBorder="1" applyAlignment="1">
      <alignment horizontal="center" vertical="center"/>
    </xf>
    <xf numFmtId="3" fontId="89" fillId="0" borderId="0" xfId="1253" applyNumberFormat="1" applyFont="1"/>
    <xf numFmtId="3" fontId="8" fillId="0" borderId="39" xfId="1530" applyNumberFormat="1" applyFont="1" applyBorder="1" applyAlignment="1">
      <alignment horizontal="center" vertical="center"/>
    </xf>
    <xf numFmtId="3" fontId="8" fillId="0" borderId="47" xfId="1530" applyNumberFormat="1" applyFont="1" applyBorder="1" applyAlignment="1">
      <alignment horizontal="center" vertical="center"/>
    </xf>
    <xf numFmtId="3" fontId="8" fillId="0" borderId="32" xfId="1530" applyNumberFormat="1" applyFont="1" applyBorder="1" applyAlignment="1">
      <alignment horizontal="center" vertical="center"/>
    </xf>
    <xf numFmtId="3" fontId="90" fillId="30" borderId="88" xfId="1530" applyNumberFormat="1" applyFont="1" applyFill="1" applyBorder="1" applyAlignment="1">
      <alignment horizontal="center" vertical="center"/>
    </xf>
    <xf numFmtId="3" fontId="8" fillId="0" borderId="51" xfId="1530" applyNumberFormat="1" applyFont="1" applyBorder="1" applyAlignment="1">
      <alignment horizontal="center" vertical="center"/>
    </xf>
    <xf numFmtId="3" fontId="8" fillId="0" borderId="52" xfId="1530" applyNumberFormat="1" applyFont="1" applyBorder="1" applyAlignment="1">
      <alignment horizontal="center" vertical="center"/>
    </xf>
    <xf numFmtId="3" fontId="8" fillId="0" borderId="27" xfId="1530" applyNumberFormat="1" applyFont="1" applyBorder="1" applyAlignment="1">
      <alignment horizontal="center" vertical="center"/>
    </xf>
    <xf numFmtId="3" fontId="90" fillId="30" borderId="86" xfId="1530" applyNumberFormat="1" applyFont="1" applyFill="1" applyBorder="1" applyAlignment="1">
      <alignment horizontal="center" vertical="center"/>
    </xf>
    <xf numFmtId="0" fontId="8" fillId="0" borderId="51" xfId="1322" applyFont="1" applyFill="1" applyBorder="1" applyAlignment="1">
      <alignment horizontal="left" vertical="center"/>
    </xf>
    <xf numFmtId="0" fontId="8" fillId="0" borderId="52" xfId="1322" applyFont="1" applyFill="1" applyBorder="1" applyAlignment="1">
      <alignment horizontal="left" vertical="center"/>
    </xf>
    <xf numFmtId="3" fontId="8" fillId="0" borderId="51" xfId="1530" applyNumberFormat="1" applyFont="1" applyFill="1" applyBorder="1" applyAlignment="1">
      <alignment horizontal="center" vertical="center"/>
    </xf>
    <xf numFmtId="3" fontId="8" fillId="0" borderId="52" xfId="1530" applyNumberFormat="1" applyFont="1" applyFill="1" applyBorder="1" applyAlignment="1">
      <alignment horizontal="center" vertical="center"/>
    </xf>
    <xf numFmtId="3" fontId="8" fillId="0" borderId="27" xfId="1530" applyNumberFormat="1" applyFont="1" applyFill="1" applyBorder="1" applyAlignment="1">
      <alignment horizontal="center" vertical="center"/>
    </xf>
    <xf numFmtId="0" fontId="89" fillId="0" borderId="0" xfId="1253" applyFont="1" applyFill="1"/>
    <xf numFmtId="3" fontId="89" fillId="0" borderId="0" xfId="1253" applyNumberFormat="1" applyFont="1" applyFill="1"/>
    <xf numFmtId="3" fontId="8" fillId="0" borderId="59" xfId="1530" applyNumberFormat="1" applyFont="1" applyBorder="1" applyAlignment="1">
      <alignment horizontal="center" vertical="center"/>
    </xf>
    <xf numFmtId="3" fontId="8" fillId="0" borderId="48" xfId="1530" applyNumberFormat="1" applyFont="1" applyBorder="1" applyAlignment="1">
      <alignment horizontal="center" vertical="center"/>
    </xf>
    <xf numFmtId="3" fontId="8" fillId="0" borderId="29" xfId="1530" applyNumberFormat="1" applyFont="1" applyBorder="1" applyAlignment="1">
      <alignment horizontal="center" vertical="center"/>
    </xf>
    <xf numFmtId="3" fontId="90" fillId="30" borderId="84" xfId="1530" applyNumberFormat="1" applyFont="1" applyFill="1" applyBorder="1" applyAlignment="1">
      <alignment horizontal="center" vertical="center"/>
    </xf>
    <xf numFmtId="3" fontId="90" fillId="51" borderId="86" xfId="1530" applyNumberFormat="1" applyFont="1" applyFill="1" applyBorder="1" applyAlignment="1">
      <alignment horizontal="center" vertical="center"/>
    </xf>
    <xf numFmtId="3" fontId="91" fillId="0" borderId="108" xfId="1530" applyNumberFormat="1" applyFont="1" applyBorder="1" applyAlignment="1">
      <alignment horizontal="center" vertical="center" wrapText="1"/>
    </xf>
    <xf numFmtId="3" fontId="91" fillId="0" borderId="107" xfId="1530" applyNumberFormat="1" applyFont="1" applyBorder="1" applyAlignment="1">
      <alignment horizontal="center" vertical="center" wrapText="1"/>
    </xf>
    <xf numFmtId="3" fontId="91" fillId="0" borderId="108" xfId="1530" applyNumberFormat="1" applyFont="1" applyFill="1" applyBorder="1" applyAlignment="1">
      <alignment horizontal="center" vertical="center" wrapText="1"/>
    </xf>
    <xf numFmtId="3" fontId="91" fillId="0" borderId="107" xfId="1530" applyNumberFormat="1" applyFont="1" applyFill="1" applyBorder="1" applyAlignment="1">
      <alignment horizontal="center" vertical="center" wrapText="1"/>
    </xf>
    <xf numFmtId="0" fontId="89" fillId="0" borderId="0" xfId="1531" applyFont="1"/>
    <xf numFmtId="0" fontId="89" fillId="0" borderId="0" xfId="1531" applyFont="1" applyFill="1"/>
    <xf numFmtId="3" fontId="90" fillId="51" borderId="88" xfId="1530" applyNumberFormat="1" applyFont="1" applyFill="1" applyBorder="1" applyAlignment="1">
      <alignment horizontal="center" vertical="center"/>
    </xf>
    <xf numFmtId="3" fontId="8" fillId="0" borderId="39" xfId="1530" applyNumberFormat="1" applyFont="1" applyFill="1" applyBorder="1" applyAlignment="1">
      <alignment horizontal="center" vertical="center"/>
    </xf>
    <xf numFmtId="3" fontId="8" fillId="0" borderId="47" xfId="1530" applyNumberFormat="1" applyFont="1" applyFill="1" applyBorder="1" applyAlignment="1">
      <alignment horizontal="center" vertical="center"/>
    </xf>
    <xf numFmtId="3" fontId="8" fillId="0" borderId="32" xfId="1530" applyNumberFormat="1" applyFont="1" applyFill="1" applyBorder="1" applyAlignment="1">
      <alignment horizontal="center" vertical="center"/>
    </xf>
    <xf numFmtId="3" fontId="8" fillId="0" borderId="63" xfId="1530" applyNumberFormat="1" applyFont="1" applyBorder="1" applyAlignment="1">
      <alignment horizontal="center" vertical="center"/>
    </xf>
    <xf numFmtId="3" fontId="8" fillId="0" borderId="63" xfId="1530" applyNumberFormat="1" applyFont="1" applyFill="1" applyBorder="1" applyAlignment="1">
      <alignment horizontal="center" vertical="center"/>
    </xf>
    <xf numFmtId="3" fontId="8" fillId="0" borderId="42" xfId="1530" applyNumberFormat="1" applyFont="1" applyFill="1" applyBorder="1" applyAlignment="1">
      <alignment horizontal="center" vertical="center"/>
    </xf>
    <xf numFmtId="3" fontId="8" fillId="0" borderId="45" xfId="1530" applyNumberFormat="1" applyFont="1" applyFill="1" applyBorder="1" applyAlignment="1">
      <alignment horizontal="center" vertical="center"/>
    </xf>
    <xf numFmtId="3" fontId="8" fillId="0" borderId="43" xfId="1530" applyNumberFormat="1" applyFont="1" applyFill="1" applyBorder="1" applyAlignment="1">
      <alignment horizontal="center" vertical="center"/>
    </xf>
    <xf numFmtId="3" fontId="90" fillId="51" borderId="90" xfId="1530" applyNumberFormat="1" applyFont="1" applyFill="1" applyBorder="1" applyAlignment="1">
      <alignment horizontal="center" vertical="center"/>
    </xf>
    <xf numFmtId="0" fontId="8" fillId="0" borderId="39" xfId="1322" applyFont="1" applyFill="1" applyBorder="1" applyAlignment="1">
      <alignment horizontal="left" vertical="center"/>
    </xf>
    <xf numFmtId="3" fontId="90" fillId="0" borderId="66" xfId="1530" applyNumberFormat="1" applyFont="1" applyFill="1" applyBorder="1" applyAlignment="1">
      <alignment horizontal="center" vertical="center"/>
    </xf>
    <xf numFmtId="3" fontId="90" fillId="0" borderId="61" xfId="1530" applyNumberFormat="1" applyFont="1" applyFill="1" applyBorder="1" applyAlignment="1">
      <alignment horizontal="center" vertical="center"/>
    </xf>
    <xf numFmtId="3" fontId="90" fillId="0" borderId="67" xfId="1530" applyNumberFormat="1" applyFont="1" applyFill="1" applyBorder="1" applyAlignment="1">
      <alignment horizontal="center" vertical="center"/>
    </xf>
    <xf numFmtId="0" fontId="90" fillId="0" borderId="0" xfId="1322" applyFont="1" applyFill="1" applyBorder="1"/>
    <xf numFmtId="0" fontId="8" fillId="0" borderId="42" xfId="1322" applyFont="1" applyBorder="1" applyAlignment="1">
      <alignment horizontal="left" vertical="center"/>
    </xf>
    <xf numFmtId="3" fontId="8" fillId="0" borderId="42" xfId="1530" applyNumberFormat="1" applyFont="1" applyBorder="1" applyAlignment="1">
      <alignment horizontal="center" vertical="center"/>
    </xf>
    <xf numFmtId="3" fontId="8" fillId="0" borderId="45" xfId="1530" applyNumberFormat="1" applyFont="1" applyBorder="1" applyAlignment="1">
      <alignment horizontal="center" vertical="center"/>
    </xf>
    <xf numFmtId="3" fontId="8" fillId="0" borderId="37" xfId="1530" applyNumberFormat="1" applyFont="1" applyBorder="1" applyAlignment="1">
      <alignment horizontal="center" vertical="center"/>
    </xf>
    <xf numFmtId="3" fontId="90" fillId="30" borderId="90" xfId="1530" applyNumberFormat="1" applyFont="1" applyFill="1" applyBorder="1" applyAlignment="1">
      <alignment horizontal="center" vertical="center"/>
    </xf>
    <xf numFmtId="3" fontId="90" fillId="30" borderId="62" xfId="1530" applyNumberFormat="1" applyFont="1" applyFill="1" applyBorder="1" applyAlignment="1">
      <alignment horizontal="center" vertical="center"/>
    </xf>
    <xf numFmtId="3" fontId="8" fillId="0" borderId="46" xfId="1530" applyNumberFormat="1" applyFont="1" applyBorder="1" applyAlignment="1">
      <alignment horizontal="center" vertical="center"/>
    </xf>
    <xf numFmtId="3" fontId="8" fillId="0" borderId="50" xfId="1530" applyNumberFormat="1" applyFont="1" applyBorder="1" applyAlignment="1">
      <alignment horizontal="center" vertical="center"/>
    </xf>
    <xf numFmtId="3" fontId="8" fillId="0" borderId="43" xfId="1530" applyNumberFormat="1" applyFont="1" applyBorder="1" applyAlignment="1">
      <alignment horizontal="center" vertical="center"/>
    </xf>
    <xf numFmtId="3" fontId="8" fillId="0" borderId="40" xfId="1530" applyNumberFormat="1" applyFont="1" applyBorder="1" applyAlignment="1">
      <alignment horizontal="center" vertical="center"/>
    </xf>
    <xf numFmtId="3" fontId="8" fillId="0" borderId="41" xfId="1530" applyNumberFormat="1" applyFont="1" applyBorder="1" applyAlignment="1">
      <alignment horizontal="center" vertical="center"/>
    </xf>
    <xf numFmtId="3" fontId="8" fillId="0" borderId="31" xfId="1530" applyNumberFormat="1" applyFont="1" applyBorder="1" applyAlignment="1">
      <alignment horizontal="center" vertical="center"/>
    </xf>
    <xf numFmtId="3" fontId="90" fillId="30" borderId="95" xfId="1530" applyNumberFormat="1" applyFont="1" applyFill="1" applyBorder="1" applyAlignment="1">
      <alignment horizontal="center" vertical="center"/>
    </xf>
    <xf numFmtId="3" fontId="90" fillId="30" borderId="55" xfId="1530" applyNumberFormat="1" applyFont="1" applyFill="1" applyBorder="1" applyAlignment="1">
      <alignment horizontal="center" vertical="center"/>
    </xf>
    <xf numFmtId="3" fontId="49" fillId="30" borderId="96" xfId="1525" applyNumberFormat="1" applyFont="1" applyFill="1" applyBorder="1" applyAlignment="1">
      <alignment horizontal="center" vertical="center"/>
    </xf>
    <xf numFmtId="3" fontId="49" fillId="30" borderId="22" xfId="1525" applyNumberFormat="1" applyFont="1" applyFill="1" applyBorder="1" applyAlignment="1">
      <alignment horizontal="center" vertical="center"/>
    </xf>
    <xf numFmtId="3" fontId="49" fillId="30" borderId="101" xfId="1525" applyNumberFormat="1" applyFont="1" applyFill="1" applyBorder="1" applyAlignment="1">
      <alignment horizontal="center" vertical="center"/>
    </xf>
    <xf numFmtId="3" fontId="49" fillId="30" borderId="96" xfId="1522" applyNumberFormat="1" applyFont="1" applyFill="1" applyBorder="1" applyAlignment="1">
      <alignment horizontal="center" vertical="center"/>
    </xf>
    <xf numFmtId="3" fontId="44" fillId="0" borderId="0" xfId="1522" applyNumberFormat="1" applyFont="1" applyBorder="1"/>
    <xf numFmtId="0" fontId="49" fillId="0" borderId="0" xfId="1522" applyFont="1" applyBorder="1"/>
    <xf numFmtId="0" fontId="49" fillId="0" borderId="0" xfId="1522" applyFont="1"/>
    <xf numFmtId="3" fontId="49" fillId="30" borderId="45" xfId="1525" applyNumberFormat="1" applyFont="1" applyFill="1" applyBorder="1" applyAlignment="1">
      <alignment horizontal="center" vertical="center"/>
    </xf>
    <xf numFmtId="3" fontId="49" fillId="30" borderId="43" xfId="1525" applyNumberFormat="1" applyFont="1" applyFill="1" applyBorder="1" applyAlignment="1">
      <alignment horizontal="center" vertical="center"/>
    </xf>
    <xf numFmtId="3" fontId="49" fillId="30" borderId="45" xfId="1522" applyNumberFormat="1" applyFont="1" applyFill="1" applyBorder="1" applyAlignment="1">
      <alignment horizontal="center" vertical="center"/>
    </xf>
    <xf numFmtId="3" fontId="49" fillId="30" borderId="43" xfId="1522" applyNumberFormat="1" applyFont="1" applyFill="1" applyBorder="1" applyAlignment="1">
      <alignment horizontal="center" vertical="center"/>
    </xf>
    <xf numFmtId="3" fontId="49" fillId="30" borderId="101" xfId="1522" applyNumberFormat="1" applyFont="1" applyFill="1" applyBorder="1" applyAlignment="1">
      <alignment horizontal="center" vertical="center"/>
    </xf>
    <xf numFmtId="0" fontId="44" fillId="0" borderId="0" xfId="1522" applyFont="1" applyBorder="1"/>
    <xf numFmtId="0" fontId="44" fillId="0" borderId="0" xfId="1522" applyFont="1"/>
    <xf numFmtId="3" fontId="49" fillId="30" borderId="61" xfId="1525" applyNumberFormat="1" applyFont="1" applyFill="1" applyBorder="1" applyAlignment="1">
      <alignment horizontal="center" vertical="center"/>
    </xf>
    <xf numFmtId="3" fontId="49" fillId="30" borderId="67" xfId="1525" applyNumberFormat="1" applyFont="1" applyFill="1" applyBorder="1" applyAlignment="1">
      <alignment horizontal="center" vertical="center"/>
    </xf>
    <xf numFmtId="3" fontId="49" fillId="30" borderId="55" xfId="1525" applyNumberFormat="1" applyFont="1" applyFill="1" applyBorder="1" applyAlignment="1">
      <alignment horizontal="center" vertical="center"/>
    </xf>
    <xf numFmtId="3" fontId="49" fillId="30" borderId="61" xfId="1522" applyNumberFormat="1" applyFont="1" applyFill="1" applyBorder="1" applyAlignment="1">
      <alignment horizontal="center" vertical="center"/>
    </xf>
    <xf numFmtId="3" fontId="89" fillId="0" borderId="0" xfId="1531" applyNumberFormat="1" applyFont="1"/>
    <xf numFmtId="0" fontId="8" fillId="0" borderId="0" xfId="1531" applyFont="1" applyAlignment="1">
      <alignment horizontal="left" vertical="center" wrapText="1"/>
    </xf>
    <xf numFmtId="0" fontId="90" fillId="0" borderId="0" xfId="1210" applyFont="1" applyFill="1" applyBorder="1" applyAlignment="1">
      <alignment horizontal="right" wrapText="1"/>
    </xf>
    <xf numFmtId="0" fontId="58" fillId="0" borderId="0" xfId="1253" applyFont="1" applyAlignment="1">
      <alignment horizontal="right"/>
    </xf>
    <xf numFmtId="0" fontId="49" fillId="0" borderId="0" xfId="1210" applyFont="1" applyFill="1" applyBorder="1" applyAlignment="1">
      <alignment horizontal="right" vertical="center" wrapText="1"/>
    </xf>
    <xf numFmtId="0" fontId="91" fillId="0" borderId="0" xfId="0" applyFont="1"/>
    <xf numFmtId="0" fontId="8" fillId="0" borderId="0" xfId="0" applyFont="1" applyFill="1"/>
    <xf numFmtId="49" fontId="45" fillId="0" borderId="83" xfId="0" applyNumberFormat="1" applyFont="1" applyBorder="1" applyAlignment="1">
      <alignment horizontal="center" vertical="center"/>
    </xf>
    <xf numFmtId="49" fontId="45" fillId="0" borderId="60" xfId="0" applyNumberFormat="1" applyFont="1" applyBorder="1" applyAlignment="1">
      <alignment horizontal="center" vertical="center"/>
    </xf>
    <xf numFmtId="49" fontId="45" fillId="0" borderId="61" xfId="0" applyNumberFormat="1" applyFont="1" applyBorder="1" applyAlignment="1">
      <alignment horizontal="center" vertical="center"/>
    </xf>
    <xf numFmtId="49" fontId="45" fillId="0" borderId="67" xfId="0" applyNumberFormat="1" applyFont="1" applyBorder="1" applyAlignment="1">
      <alignment horizontal="center" vertical="center"/>
    </xf>
    <xf numFmtId="0" fontId="116" fillId="0" borderId="102" xfId="0" applyFont="1" applyBorder="1" applyAlignment="1">
      <alignment horizontal="left" vertical="center" wrapText="1"/>
    </xf>
    <xf numFmtId="3" fontId="116" fillId="0" borderId="69" xfId="0" applyNumberFormat="1" applyFont="1" applyBorder="1" applyAlignment="1">
      <alignment horizontal="center" vertical="center"/>
    </xf>
    <xf numFmtId="3" fontId="116" fillId="0" borderId="18" xfId="0" applyNumberFormat="1" applyFont="1" applyBorder="1" applyAlignment="1">
      <alignment horizontal="center" vertical="center"/>
    </xf>
    <xf numFmtId="0" fontId="91" fillId="0" borderId="86" xfId="0" applyFont="1" applyBorder="1" applyAlignment="1">
      <alignment horizontal="left" vertical="center" wrapText="1"/>
    </xf>
    <xf numFmtId="3" fontId="91" fillId="0" borderId="63" xfId="0" applyNumberFormat="1" applyFont="1" applyBorder="1" applyAlignment="1">
      <alignment horizontal="center" vertical="center"/>
    </xf>
    <xf numFmtId="3" fontId="91" fillId="0" borderId="52" xfId="0" applyNumberFormat="1" applyFont="1" applyBorder="1" applyAlignment="1">
      <alignment horizontal="center" vertical="center"/>
    </xf>
    <xf numFmtId="3" fontId="91" fillId="0" borderId="27" xfId="0" applyNumberFormat="1" applyFont="1" applyBorder="1" applyAlignment="1">
      <alignment horizontal="center" vertical="center"/>
    </xf>
    <xf numFmtId="3" fontId="8" fillId="0" borderId="0" xfId="0" applyNumberFormat="1" applyFont="1" applyFill="1"/>
    <xf numFmtId="0" fontId="117" fillId="0" borderId="86" xfId="0" applyFont="1" applyBorder="1" applyAlignment="1">
      <alignment horizontal="left" vertical="center" wrapText="1"/>
    </xf>
    <xf numFmtId="3" fontId="117" fillId="0" borderId="63" xfId="0" applyNumberFormat="1" applyFont="1" applyBorder="1" applyAlignment="1">
      <alignment horizontal="center" vertical="center"/>
    </xf>
    <xf numFmtId="3" fontId="117" fillId="0" borderId="50" xfId="0" applyNumberFormat="1" applyFont="1" applyBorder="1" applyAlignment="1">
      <alignment horizontal="center" vertical="center"/>
    </xf>
    <xf numFmtId="0" fontId="117" fillId="0" borderId="95" xfId="0" applyFont="1" applyBorder="1" applyAlignment="1">
      <alignment horizontal="left" vertical="center" wrapText="1"/>
    </xf>
    <xf numFmtId="3" fontId="117" fillId="0" borderId="65" xfId="0" applyNumberFormat="1" applyFont="1" applyBorder="1" applyAlignment="1">
      <alignment horizontal="center" vertical="center"/>
    </xf>
    <xf numFmtId="3" fontId="117" fillId="0" borderId="53" xfId="0" applyNumberFormat="1" applyFont="1" applyBorder="1" applyAlignment="1">
      <alignment horizontal="center" vertical="center"/>
    </xf>
    <xf numFmtId="0" fontId="49" fillId="0" borderId="56" xfId="1210" applyFont="1" applyFill="1" applyBorder="1" applyAlignment="1">
      <alignment wrapText="1"/>
    </xf>
    <xf numFmtId="0" fontId="44" fillId="0" borderId="51" xfId="0" applyFont="1" applyBorder="1" applyAlignment="1">
      <alignment vertical="center"/>
    </xf>
    <xf numFmtId="0" fontId="108" fillId="0" borderId="27" xfId="0" applyFont="1" applyBorder="1" applyAlignment="1">
      <alignment vertical="center" wrapText="1"/>
    </xf>
    <xf numFmtId="0" fontId="48" fillId="0" borderId="51" xfId="0" applyFont="1" applyBorder="1" applyAlignment="1">
      <alignment horizontal="left" vertical="center" wrapText="1"/>
    </xf>
    <xf numFmtId="0" fontId="108" fillId="0" borderId="27" xfId="0" applyFont="1" applyBorder="1" applyAlignment="1">
      <alignment wrapText="1"/>
    </xf>
    <xf numFmtId="0" fontId="44" fillId="0" borderId="51" xfId="0" applyFont="1" applyBorder="1" applyAlignment="1">
      <alignment vertical="center" wrapText="1"/>
    </xf>
    <xf numFmtId="0" fontId="44" fillId="0" borderId="40" xfId="0" applyFont="1" applyBorder="1" applyAlignment="1">
      <alignment vertical="center"/>
    </xf>
    <xf numFmtId="0" fontId="108" fillId="0" borderId="31" xfId="0" applyFont="1" applyBorder="1" applyAlignment="1">
      <alignment vertical="center" wrapText="1"/>
    </xf>
    <xf numFmtId="0" fontId="44" fillId="0" borderId="39" xfId="0" applyFont="1" applyBorder="1" applyAlignment="1">
      <alignment vertical="center"/>
    </xf>
    <xf numFmtId="0" fontId="108" fillId="0" borderId="32" xfId="0" applyFont="1" applyBorder="1" applyAlignment="1">
      <alignment vertical="center" wrapText="1"/>
    </xf>
    <xf numFmtId="0" fontId="44" fillId="0" borderId="59" xfId="0" applyFont="1" applyBorder="1" applyAlignment="1">
      <alignment vertical="center"/>
    </xf>
    <xf numFmtId="0" fontId="108" fillId="0" borderId="29" xfId="0" applyFont="1" applyBorder="1" applyAlignment="1">
      <alignment vertical="center" wrapText="1"/>
    </xf>
    <xf numFmtId="0" fontId="106" fillId="28" borderId="57" xfId="0" applyFont="1" applyFill="1" applyBorder="1" applyAlignment="1">
      <alignment horizontal="center" vertical="center" wrapText="1"/>
    </xf>
    <xf numFmtId="0" fontId="106" fillId="28" borderId="83" xfId="0" applyFont="1" applyFill="1" applyBorder="1" applyAlignment="1">
      <alignment horizontal="center" vertical="center" wrapText="1"/>
    </xf>
    <xf numFmtId="3" fontId="91" fillId="0" borderId="0" xfId="0" applyNumberFormat="1" applyFont="1"/>
    <xf numFmtId="49" fontId="91" fillId="0" borderId="0" xfId="0" applyNumberFormat="1" applyFont="1" applyAlignment="1">
      <alignment horizontal="center" vertical="center"/>
    </xf>
    <xf numFmtId="3" fontId="116" fillId="0" borderId="92" xfId="0" applyNumberFormat="1" applyFont="1" applyBorder="1" applyAlignment="1">
      <alignment horizontal="center" vertical="center"/>
    </xf>
    <xf numFmtId="3" fontId="116" fillId="0" borderId="25" xfId="0" applyNumberFormat="1" applyFont="1" applyBorder="1" applyAlignment="1">
      <alignment horizontal="center" vertical="center"/>
    </xf>
    <xf numFmtId="171" fontId="91" fillId="0" borderId="0" xfId="0" applyNumberFormat="1" applyFont="1" applyAlignment="1">
      <alignment horizontal="center" vertical="center" wrapText="1"/>
    </xf>
    <xf numFmtId="3" fontId="117" fillId="0" borderId="52" xfId="0" applyNumberFormat="1" applyFont="1" applyBorder="1" applyAlignment="1">
      <alignment horizontal="center" vertical="center"/>
    </xf>
    <xf numFmtId="3" fontId="117" fillId="0" borderId="27" xfId="0" applyNumberFormat="1" applyFont="1" applyBorder="1" applyAlignment="1">
      <alignment horizontal="center" vertical="center"/>
    </xf>
    <xf numFmtId="0" fontId="45" fillId="0" borderId="86" xfId="0" applyFont="1" applyBorder="1" applyAlignment="1">
      <alignment horizontal="left" vertical="center" wrapText="1"/>
    </xf>
    <xf numFmtId="3" fontId="45" fillId="0" borderId="63" xfId="0" applyNumberFormat="1" applyFont="1" applyBorder="1" applyAlignment="1">
      <alignment horizontal="center" vertical="center"/>
    </xf>
    <xf numFmtId="3" fontId="45" fillId="0" borderId="52" xfId="0" applyNumberFormat="1" applyFont="1" applyBorder="1" applyAlignment="1">
      <alignment horizontal="center" vertical="center"/>
    </xf>
    <xf numFmtId="3" fontId="45" fillId="0" borderId="27" xfId="0" applyNumberFormat="1" applyFont="1" applyBorder="1" applyAlignment="1">
      <alignment horizontal="center" vertical="center"/>
    </xf>
    <xf numFmtId="3" fontId="45" fillId="0" borderId="63" xfId="0" applyNumberFormat="1" applyFont="1" applyFill="1" applyBorder="1" applyAlignment="1">
      <alignment horizontal="center" vertical="center"/>
    </xf>
    <xf numFmtId="0" fontId="116" fillId="0" borderId="95" xfId="0" applyFont="1" applyBorder="1" applyAlignment="1">
      <alignment horizontal="left" vertical="center" wrapText="1"/>
    </xf>
    <xf numFmtId="3" fontId="116" fillId="0" borderId="65" xfId="0" applyNumberFormat="1" applyFont="1" applyBorder="1" applyAlignment="1">
      <alignment horizontal="center" vertical="center"/>
    </xf>
    <xf numFmtId="3" fontId="116" fillId="0" borderId="41" xfId="0" applyNumberFormat="1" applyFont="1" applyBorder="1" applyAlignment="1">
      <alignment horizontal="center" vertical="center"/>
    </xf>
    <xf numFmtId="3" fontId="116" fillId="0" borderId="31" xfId="0" applyNumberFormat="1" applyFont="1" applyBorder="1" applyAlignment="1">
      <alignment horizontal="center" vertical="center"/>
    </xf>
    <xf numFmtId="0" fontId="116" fillId="0" borderId="0" xfId="0" applyFont="1"/>
    <xf numFmtId="0" fontId="45" fillId="0" borderId="0" xfId="0" applyFont="1"/>
    <xf numFmtId="0" fontId="117" fillId="0" borderId="0" xfId="0" applyFont="1"/>
    <xf numFmtId="0" fontId="45" fillId="0" borderId="0" xfId="0" applyFont="1" applyAlignment="1">
      <alignment horizontal="right" vertical="center" wrapText="1"/>
    </xf>
    <xf numFmtId="0" fontId="108" fillId="52" borderId="0" xfId="0" applyFont="1" applyFill="1" applyAlignment="1">
      <alignment vertical="center"/>
    </xf>
    <xf numFmtId="0" fontId="108" fillId="0" borderId="0" xfId="0" applyFont="1" applyAlignment="1">
      <alignment horizontal="center" vertical="center"/>
    </xf>
    <xf numFmtId="0" fontId="108" fillId="0" borderId="0" xfId="0" applyFont="1" applyAlignment="1">
      <alignment vertical="center"/>
    </xf>
    <xf numFmtId="0" fontId="108" fillId="52" borderId="0" xfId="0" applyFont="1" applyFill="1" applyAlignment="1">
      <alignment vertical="center" wrapText="1"/>
    </xf>
    <xf numFmtId="3" fontId="108" fillId="52" borderId="0" xfId="0" applyNumberFormat="1" applyFont="1" applyFill="1" applyAlignment="1">
      <alignment horizontal="center" vertical="center"/>
    </xf>
    <xf numFmtId="0" fontId="108" fillId="52" borderId="0" xfId="0" applyFont="1" applyFill="1" applyAlignment="1">
      <alignment horizontal="center" vertical="center"/>
    </xf>
    <xf numFmtId="0" fontId="106" fillId="52" borderId="0" xfId="0" applyFont="1" applyFill="1" applyAlignment="1">
      <alignment horizontal="center" vertical="center"/>
    </xf>
    <xf numFmtId="0" fontId="108" fillId="52" borderId="0" xfId="0" applyFont="1" applyFill="1" applyAlignment="1">
      <alignment horizontal="right" vertical="center"/>
    </xf>
    <xf numFmtId="0" fontId="114" fillId="52" borderId="0" xfId="0" applyFont="1" applyFill="1" applyAlignment="1">
      <alignment vertical="center"/>
    </xf>
    <xf numFmtId="0" fontId="114" fillId="0" borderId="0" xfId="0" applyFont="1" applyAlignment="1">
      <alignment vertical="center"/>
    </xf>
    <xf numFmtId="0" fontId="108" fillId="0" borderId="0" xfId="0" applyFont="1" applyAlignment="1">
      <alignment vertical="center" wrapText="1"/>
    </xf>
    <xf numFmtId="3" fontId="108" fillId="0" borderId="0" xfId="0" applyNumberFormat="1" applyFont="1" applyAlignment="1">
      <alignment horizontal="center" vertical="center"/>
    </xf>
    <xf numFmtId="0" fontId="114" fillId="0" borderId="0" xfId="0" applyFont="1" applyAlignment="1">
      <alignment horizontal="right" vertical="center"/>
    </xf>
    <xf numFmtId="0" fontId="108" fillId="0" borderId="0" xfId="0" applyFont="1" applyFill="1" applyAlignment="1">
      <alignment vertical="center" wrapText="1"/>
    </xf>
    <xf numFmtId="0" fontId="44" fillId="0" borderId="0" xfId="0" applyFont="1" applyFill="1" applyAlignment="1">
      <alignment vertical="center"/>
    </xf>
    <xf numFmtId="0" fontId="49" fillId="0" borderId="0" xfId="0" applyFont="1" applyFill="1" applyAlignment="1">
      <alignment horizontal="right" vertical="center"/>
    </xf>
    <xf numFmtId="0" fontId="108" fillId="0" borderId="0" xfId="0" applyFont="1" applyFill="1" applyAlignment="1">
      <alignment vertical="center"/>
    </xf>
    <xf numFmtId="0" fontId="44" fillId="0" borderId="0" xfId="0" applyFont="1" applyFill="1" applyAlignment="1">
      <alignment horizontal="right" vertical="center"/>
    </xf>
    <xf numFmtId="0" fontId="108" fillId="0" borderId="0" xfId="0" applyFont="1" applyFill="1" applyAlignment="1">
      <alignment horizontal="right" vertical="center"/>
    </xf>
    <xf numFmtId="3" fontId="44" fillId="0" borderId="0" xfId="0" applyNumberFormat="1" applyFont="1" applyFill="1" applyAlignment="1">
      <alignment vertical="center"/>
    </xf>
    <xf numFmtId="0" fontId="48" fillId="0" borderId="0" xfId="0" applyFont="1" applyBorder="1" applyAlignment="1">
      <alignment vertical="center" wrapText="1"/>
    </xf>
    <xf numFmtId="3" fontId="108" fillId="51" borderId="52" xfId="0" applyNumberFormat="1" applyFont="1" applyFill="1" applyBorder="1" applyAlignment="1">
      <alignment horizontal="center" vertical="center"/>
    </xf>
    <xf numFmtId="0" fontId="108" fillId="51" borderId="52" xfId="0" applyFont="1" applyFill="1" applyBorder="1" applyAlignment="1">
      <alignment horizontal="center" vertical="center"/>
    </xf>
    <xf numFmtId="3" fontId="108" fillId="0" borderId="52" xfId="0" applyNumberFormat="1" applyFont="1" applyBorder="1" applyAlignment="1">
      <alignment horizontal="center" vertical="center"/>
    </xf>
    <xf numFmtId="3" fontId="108" fillId="0" borderId="52" xfId="0" applyNumberFormat="1" applyFont="1" applyFill="1" applyBorder="1" applyAlignment="1">
      <alignment horizontal="center" vertical="center"/>
    </xf>
    <xf numFmtId="0" fontId="49" fillId="0" borderId="38" xfId="0" applyFont="1" applyFill="1" applyBorder="1" applyAlignment="1">
      <alignment horizontal="center" vertical="center" wrapText="1"/>
    </xf>
    <xf numFmtId="3" fontId="114" fillId="0" borderId="92" xfId="0" applyNumberFormat="1" applyFont="1" applyBorder="1" applyAlignment="1">
      <alignment horizontal="center" vertical="center" wrapText="1"/>
    </xf>
    <xf numFmtId="0" fontId="114" fillId="0" borderId="92" xfId="0" applyFont="1" applyBorder="1" applyAlignment="1">
      <alignment horizontal="center" vertical="center" wrapText="1"/>
    </xf>
    <xf numFmtId="0" fontId="114" fillId="0" borderId="25" xfId="0" applyFont="1" applyBorder="1" applyAlignment="1">
      <alignment horizontal="center" vertical="center" wrapText="1"/>
    </xf>
    <xf numFmtId="0" fontId="49" fillId="57" borderId="51" xfId="0" applyFont="1" applyFill="1" applyBorder="1" applyAlignment="1">
      <alignment vertical="center" wrapText="1"/>
    </xf>
    <xf numFmtId="0" fontId="108" fillId="51" borderId="27" xfId="0" applyFont="1" applyFill="1" applyBorder="1" applyAlignment="1">
      <alignment horizontal="center" vertical="center"/>
    </xf>
    <xf numFmtId="0" fontId="49" fillId="0" borderId="51" xfId="0" applyFont="1" applyFill="1" applyBorder="1" applyAlignment="1">
      <alignment horizontal="justify" vertical="center" wrapText="1"/>
    </xf>
    <xf numFmtId="3" fontId="108" fillId="0" borderId="27" xfId="0" applyNumberFormat="1" applyFont="1" applyBorder="1" applyAlignment="1">
      <alignment horizontal="center" vertical="center"/>
    </xf>
    <xf numFmtId="0" fontId="44" fillId="0" borderId="51" xfId="0" applyFont="1" applyFill="1" applyBorder="1" applyAlignment="1">
      <alignment horizontal="left" vertical="center" wrapText="1"/>
    </xf>
    <xf numFmtId="0" fontId="49" fillId="0" borderId="51" xfId="0" applyFont="1" applyFill="1" applyBorder="1" applyAlignment="1">
      <alignment horizontal="left" vertical="center" wrapText="1"/>
    </xf>
    <xf numFmtId="3" fontId="108" fillId="0" borderId="27" xfId="0" applyNumberFormat="1" applyFont="1" applyFill="1" applyBorder="1" applyAlignment="1">
      <alignment horizontal="center" vertical="center"/>
    </xf>
    <xf numFmtId="0" fontId="49" fillId="0" borderId="51" xfId="0" applyFont="1" applyFill="1" applyBorder="1" applyAlignment="1">
      <alignment vertical="center" wrapText="1"/>
    </xf>
    <xf numFmtId="0" fontId="49" fillId="56" borderId="51" xfId="0" applyFont="1" applyFill="1" applyBorder="1" applyAlignment="1">
      <alignment horizontal="left" vertical="center" wrapText="1"/>
    </xf>
    <xf numFmtId="3" fontId="108" fillId="51" borderId="27" xfId="0" applyNumberFormat="1" applyFont="1" applyFill="1" applyBorder="1" applyAlignment="1">
      <alignment horizontal="center" vertical="center"/>
    </xf>
    <xf numFmtId="0" fontId="49" fillId="0" borderId="40" xfId="0" applyFont="1" applyFill="1" applyBorder="1" applyAlignment="1">
      <alignment horizontal="justify" vertical="center" wrapText="1"/>
    </xf>
    <xf numFmtId="3" fontId="108" fillId="0" borderId="41" xfId="0" applyNumberFormat="1" applyFont="1" applyBorder="1" applyAlignment="1">
      <alignment horizontal="center" vertical="center"/>
    </xf>
    <xf numFmtId="3" fontId="108" fillId="0" borderId="31" xfId="0" applyNumberFormat="1" applyFont="1" applyBorder="1" applyAlignment="1">
      <alignment horizontal="center" vertical="center"/>
    </xf>
    <xf numFmtId="3" fontId="44" fillId="0" borderId="52" xfId="0" applyNumberFormat="1" applyFont="1" applyFill="1" applyBorder="1" applyAlignment="1">
      <alignment horizontal="center" vertical="center"/>
    </xf>
    <xf numFmtId="0" fontId="49" fillId="0" borderId="92" xfId="0" applyFont="1" applyFill="1" applyBorder="1" applyAlignment="1">
      <alignment horizontal="center" vertical="center"/>
    </xf>
    <xf numFmtId="0" fontId="49" fillId="0" borderId="92" xfId="0" applyFont="1" applyFill="1" applyBorder="1" applyAlignment="1">
      <alignment horizontal="center" vertical="center" wrapText="1"/>
    </xf>
    <xf numFmtId="0" fontId="49" fillId="0" borderId="25" xfId="0" applyFont="1" applyFill="1" applyBorder="1" applyAlignment="1">
      <alignment horizontal="center" vertical="center" wrapText="1"/>
    </xf>
    <xf numFmtId="3" fontId="44" fillId="0" borderId="27" xfId="0" applyNumberFormat="1" applyFont="1" applyFill="1" applyBorder="1" applyAlignment="1">
      <alignment horizontal="center" vertical="center"/>
    </xf>
    <xf numFmtId="0" fontId="108" fillId="0" borderId="51" xfId="0" applyFont="1" applyFill="1" applyBorder="1" applyAlignment="1">
      <alignment vertical="center" wrapText="1"/>
    </xf>
    <xf numFmtId="0" fontId="49" fillId="0" borderId="40" xfId="0" applyFont="1" applyFill="1" applyBorder="1" applyAlignment="1">
      <alignment horizontal="left" vertical="center" wrapText="1"/>
    </xf>
    <xf numFmtId="3" fontId="44" fillId="0" borderId="41" xfId="0" applyNumberFormat="1" applyFont="1" applyFill="1" applyBorder="1" applyAlignment="1">
      <alignment horizontal="center" vertical="center"/>
    </xf>
    <xf numFmtId="3" fontId="44" fillId="0" borderId="31" xfId="0" applyNumberFormat="1" applyFont="1" applyFill="1" applyBorder="1" applyAlignment="1">
      <alignment horizontal="center" vertical="center"/>
    </xf>
    <xf numFmtId="0" fontId="47" fillId="0" borderId="0" xfId="0" applyFont="1" applyAlignment="1">
      <alignment horizontal="left" wrapText="1"/>
    </xf>
    <xf numFmtId="0" fontId="106" fillId="0" borderId="0" xfId="0" applyFont="1" applyAlignment="1">
      <alignment horizontal="right" vertical="center"/>
    </xf>
    <xf numFmtId="0" fontId="106" fillId="0" borderId="0" xfId="0" applyFont="1" applyAlignment="1">
      <alignment horizontal="center" vertical="center"/>
    </xf>
    <xf numFmtId="0" fontId="106" fillId="0" borderId="17" xfId="0" applyFont="1" applyBorder="1" applyAlignment="1">
      <alignment horizontal="center" vertical="center"/>
    </xf>
    <xf numFmtId="0" fontId="106" fillId="0" borderId="20" xfId="0" applyFont="1" applyBorder="1" applyAlignment="1">
      <alignment horizontal="center" vertical="center"/>
    </xf>
    <xf numFmtId="0" fontId="106" fillId="0" borderId="81" xfId="0" applyFont="1" applyBorder="1" applyAlignment="1">
      <alignment horizontal="center" vertical="center" wrapText="1"/>
    </xf>
    <xf numFmtId="0" fontId="106" fillId="0" borderId="97" xfId="0" applyFont="1" applyBorder="1" applyAlignment="1">
      <alignment horizontal="center" vertical="center" wrapText="1"/>
    </xf>
    <xf numFmtId="0" fontId="106" fillId="0" borderId="106" xfId="0" applyFont="1" applyBorder="1" applyAlignment="1">
      <alignment horizontal="center" vertical="center" wrapText="1"/>
    </xf>
    <xf numFmtId="0" fontId="106" fillId="0" borderId="94" xfId="0" applyFont="1" applyBorder="1" applyAlignment="1">
      <alignment horizontal="center" vertical="center" wrapText="1"/>
    </xf>
    <xf numFmtId="0" fontId="106" fillId="0" borderId="93" xfId="0" applyFont="1" applyBorder="1" applyAlignment="1">
      <alignment horizontal="center" vertical="center" wrapText="1"/>
    </xf>
    <xf numFmtId="0" fontId="106" fillId="0" borderId="91" xfId="0" applyFont="1" applyBorder="1" applyAlignment="1">
      <alignment horizontal="center" vertical="center" wrapText="1"/>
    </xf>
    <xf numFmtId="0" fontId="47" fillId="0" borderId="0" xfId="0" applyFont="1" applyAlignment="1">
      <alignment horizontal="left" vertical="center" wrapText="1"/>
    </xf>
    <xf numFmtId="0" fontId="106" fillId="0" borderId="92" xfId="0" applyFont="1" applyBorder="1" applyAlignment="1">
      <alignment horizontal="center" vertical="center" wrapText="1"/>
    </xf>
    <xf numFmtId="0" fontId="106" fillId="0" borderId="30" xfId="0" applyFont="1" applyBorder="1" applyAlignment="1">
      <alignment horizontal="center" vertical="center" wrapText="1"/>
    </xf>
    <xf numFmtId="0" fontId="54" fillId="0" borderId="54" xfId="0" applyFont="1" applyBorder="1" applyAlignment="1">
      <alignment horizontal="center" vertical="center" wrapText="1"/>
    </xf>
    <xf numFmtId="0" fontId="92" fillId="0" borderId="81" xfId="0" applyFont="1" applyBorder="1" applyAlignment="1">
      <alignment horizontal="left" vertical="center" wrapText="1"/>
    </xf>
    <xf numFmtId="0" fontId="56" fillId="0" borderId="0" xfId="0" applyFont="1" applyAlignment="1">
      <alignment horizontal="right"/>
    </xf>
    <xf numFmtId="0" fontId="56" fillId="0" borderId="0" xfId="0" applyFont="1" applyAlignment="1">
      <alignment horizontal="center" vertical="center" wrapText="1"/>
    </xf>
    <xf numFmtId="0" fontId="54" fillId="0" borderId="18"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0" xfId="0" applyFont="1" applyBorder="1" applyAlignment="1">
      <alignment horizontal="center" vertical="center" wrapText="1"/>
    </xf>
    <xf numFmtId="3" fontId="48" fillId="0" borderId="57" xfId="0" applyNumberFormat="1" applyFont="1" applyBorder="1" applyAlignment="1">
      <alignment horizontal="center" vertical="center"/>
    </xf>
    <xf numFmtId="3" fontId="48" fillId="0" borderId="55" xfId="0" applyNumberFormat="1" applyFont="1" applyBorder="1" applyAlignment="1">
      <alignment horizontal="center" vertical="center"/>
    </xf>
    <xf numFmtId="0" fontId="92" fillId="0" borderId="81" xfId="0" applyFont="1" applyBorder="1" applyAlignment="1">
      <alignment horizontal="left" vertical="top" wrapText="1"/>
    </xf>
    <xf numFmtId="3" fontId="48" fillId="0" borderId="54" xfId="0" applyNumberFormat="1" applyFont="1" applyBorder="1" applyAlignment="1">
      <alignment horizontal="center" vertical="center"/>
    </xf>
    <xf numFmtId="0" fontId="92" fillId="0" borderId="0" xfId="0" applyFont="1" applyBorder="1" applyAlignment="1">
      <alignment vertical="center" wrapText="1"/>
    </xf>
    <xf numFmtId="0" fontId="56" fillId="0" borderId="0" xfId="0" applyFont="1" applyAlignment="1">
      <alignment horizontal="center"/>
    </xf>
    <xf numFmtId="0" fontId="54" fillId="0" borderId="69"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25" xfId="0" applyFont="1" applyBorder="1" applyAlignment="1">
      <alignment horizontal="center" vertical="center" wrapText="1"/>
    </xf>
    <xf numFmtId="0" fontId="106" fillId="0" borderId="0" xfId="0" applyFont="1" applyAlignment="1">
      <alignment horizontal="center"/>
    </xf>
    <xf numFmtId="0" fontId="106" fillId="0" borderId="18" xfId="0" applyFont="1" applyBorder="1" applyAlignment="1">
      <alignment horizontal="center" vertical="center" wrapText="1"/>
    </xf>
    <xf numFmtId="0" fontId="106" fillId="0" borderId="0" xfId="0" applyFont="1" applyAlignment="1">
      <alignment horizontal="right"/>
    </xf>
    <xf numFmtId="0" fontId="106" fillId="0" borderId="56" xfId="0" applyFont="1" applyBorder="1" applyAlignment="1">
      <alignment horizontal="center" vertical="center"/>
    </xf>
    <xf numFmtId="0" fontId="106" fillId="0" borderId="57" xfId="0" applyFont="1" applyBorder="1" applyAlignment="1">
      <alignment horizontal="center" vertical="center" wrapText="1"/>
    </xf>
    <xf numFmtId="0" fontId="106" fillId="0" borderId="54" xfId="0" applyFont="1" applyBorder="1" applyAlignment="1">
      <alignment horizontal="center" vertical="center" wrapText="1"/>
    </xf>
    <xf numFmtId="0" fontId="57" fillId="0" borderId="0" xfId="0" applyFont="1" applyAlignment="1">
      <alignment horizontal="right"/>
    </xf>
    <xf numFmtId="0" fontId="58" fillId="0" borderId="0" xfId="0" applyFont="1" applyAlignment="1">
      <alignment horizontal="center" vertical="center" wrapText="1"/>
    </xf>
    <xf numFmtId="0" fontId="54" fillId="0" borderId="17" xfId="0" applyFont="1" applyBorder="1" applyAlignment="1">
      <alignment horizontal="center" vertical="center" wrapText="1"/>
    </xf>
    <xf numFmtId="0" fontId="0" fillId="0" borderId="56" xfId="0" applyBorder="1"/>
    <xf numFmtId="0" fontId="0" fillId="0" borderId="20" xfId="0" applyBorder="1"/>
    <xf numFmtId="14" fontId="54" fillId="0" borderId="66" xfId="0" applyNumberFormat="1" applyFont="1" applyBorder="1" applyAlignment="1">
      <alignment horizontal="center"/>
    </xf>
    <xf numFmtId="14" fontId="54" fillId="0" borderId="60" xfId="0" applyNumberFormat="1" applyFont="1" applyBorder="1" applyAlignment="1">
      <alignment horizontal="center"/>
    </xf>
    <xf numFmtId="0" fontId="54" fillId="0" borderId="61" xfId="0" applyFont="1" applyBorder="1" applyAlignment="1">
      <alignment horizontal="center"/>
    </xf>
    <xf numFmtId="0" fontId="54" fillId="0" borderId="62" xfId="0" applyFont="1" applyBorder="1" applyAlignment="1">
      <alignment horizontal="center"/>
    </xf>
    <xf numFmtId="0" fontId="54" fillId="0" borderId="39"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24" xfId="0" applyFont="1" applyBorder="1" applyAlignment="1">
      <alignment horizontal="center" vertical="center" wrapText="1"/>
    </xf>
    <xf numFmtId="0" fontId="57" fillId="0" borderId="0" xfId="0" applyFont="1" applyAlignment="1">
      <alignment horizontal="center"/>
    </xf>
    <xf numFmtId="0" fontId="49" fillId="28" borderId="66" xfId="0" applyFont="1" applyFill="1" applyBorder="1" applyAlignment="1">
      <alignment horizontal="center" vertical="center"/>
    </xf>
    <xf numFmtId="0" fontId="49" fillId="28" borderId="67" xfId="0" applyFont="1" applyFill="1" applyBorder="1" applyAlignment="1">
      <alignment horizontal="center" vertical="center"/>
    </xf>
    <xf numFmtId="0" fontId="44" fillId="0" borderId="0" xfId="1210" applyFont="1" applyAlignment="1">
      <alignment horizontal="left" wrapText="1"/>
    </xf>
    <xf numFmtId="0" fontId="8" fillId="29" borderId="87" xfId="1508" applyFont="1" applyFill="1" applyBorder="1" applyAlignment="1">
      <alignment horizontal="left" vertical="center" wrapText="1"/>
    </xf>
    <xf numFmtId="0" fontId="8" fillId="29" borderId="35" xfId="1508" applyFont="1" applyFill="1" applyBorder="1" applyAlignment="1">
      <alignment horizontal="left" vertical="center" wrapText="1"/>
    </xf>
    <xf numFmtId="0" fontId="8" fillId="29" borderId="50" xfId="1508" applyFont="1" applyFill="1" applyBorder="1" applyAlignment="1">
      <alignment horizontal="left" vertical="center" wrapText="1"/>
    </xf>
    <xf numFmtId="0" fontId="8" fillId="29" borderId="70" xfId="1508" applyFont="1" applyFill="1" applyBorder="1" applyAlignment="1">
      <alignment horizontal="left" vertical="center" wrapText="1"/>
    </xf>
    <xf numFmtId="0" fontId="8" fillId="29" borderId="36" xfId="1508" applyFont="1" applyFill="1" applyBorder="1" applyAlignment="1">
      <alignment horizontal="left" vertical="center" wrapText="1"/>
    </xf>
    <xf numFmtId="0" fontId="8" fillId="29" borderId="58" xfId="1508" applyFont="1" applyFill="1" applyBorder="1" applyAlignment="1">
      <alignment horizontal="left" vertical="center" wrapText="1"/>
    </xf>
    <xf numFmtId="0" fontId="90" fillId="51" borderId="66" xfId="1507" applyFont="1" applyFill="1" applyBorder="1" applyAlignment="1">
      <alignment horizontal="left" vertical="center" wrapText="1"/>
    </xf>
    <xf numFmtId="0" fontId="90" fillId="51" borderId="61" xfId="1507" applyFont="1" applyFill="1" applyBorder="1" applyAlignment="1">
      <alignment horizontal="left" vertical="center" wrapText="1"/>
    </xf>
    <xf numFmtId="0" fontId="90" fillId="51" borderId="67" xfId="1507" applyFont="1" applyFill="1" applyBorder="1" applyAlignment="1">
      <alignment horizontal="left" vertical="center" wrapText="1"/>
    </xf>
    <xf numFmtId="0" fontId="8" fillId="0" borderId="85" xfId="1508" applyFont="1" applyFill="1" applyBorder="1" applyAlignment="1">
      <alignment horizontal="left" vertical="center" wrapText="1"/>
    </xf>
    <xf numFmtId="0" fontId="8" fillId="0" borderId="82" xfId="1508" applyFont="1" applyFill="1" applyBorder="1" applyAlignment="1">
      <alignment horizontal="left" vertical="center" wrapText="1"/>
    </xf>
    <xf numFmtId="0" fontId="8" fillId="0" borderId="53" xfId="1508" applyFont="1" applyFill="1" applyBorder="1" applyAlignment="1">
      <alignment horizontal="left" vertical="center" wrapText="1"/>
    </xf>
    <xf numFmtId="0" fontId="90" fillId="51" borderId="57" xfId="1508" applyFont="1" applyFill="1" applyBorder="1" applyAlignment="1">
      <alignment horizontal="left" vertical="center" wrapText="1"/>
    </xf>
    <xf numFmtId="0" fontId="90" fillId="51" borderId="54" xfId="1508" applyFont="1" applyFill="1" applyBorder="1" applyAlignment="1">
      <alignment horizontal="left" vertical="center" wrapText="1"/>
    </xf>
    <xf numFmtId="0" fontId="90" fillId="51" borderId="55" xfId="1508" applyFont="1" applyFill="1" applyBorder="1" applyAlignment="1">
      <alignment horizontal="left" vertical="center" wrapText="1"/>
    </xf>
    <xf numFmtId="0" fontId="8" fillId="29" borderId="91" xfId="1508" applyFont="1" applyFill="1" applyBorder="1" applyAlignment="1">
      <alignment horizontal="left" vertical="center" wrapText="1"/>
    </xf>
    <xf numFmtId="0" fontId="8" fillId="29" borderId="81" xfId="1508" applyFont="1" applyFill="1" applyBorder="1" applyAlignment="1">
      <alignment horizontal="left" vertical="center" wrapText="1"/>
    </xf>
    <xf numFmtId="0" fontId="8" fillId="29" borderId="17" xfId="1508" applyFont="1" applyFill="1" applyBorder="1" applyAlignment="1">
      <alignment horizontal="left" vertical="center" wrapText="1"/>
    </xf>
    <xf numFmtId="0" fontId="8" fillId="29" borderId="85" xfId="1508" applyFont="1" applyFill="1" applyBorder="1" applyAlignment="1">
      <alignment horizontal="left" vertical="center" wrapText="1"/>
    </xf>
    <xf numFmtId="0" fontId="8" fillId="29" borderId="82" xfId="1508" applyFont="1" applyFill="1" applyBorder="1" applyAlignment="1">
      <alignment horizontal="left" vertical="center" wrapText="1"/>
    </xf>
    <xf numFmtId="0" fontId="8" fillId="29" borderId="53" xfId="1508" applyFont="1" applyFill="1" applyBorder="1" applyAlignment="1">
      <alignment horizontal="left" vertical="center" wrapText="1"/>
    </xf>
    <xf numFmtId="0" fontId="90" fillId="51" borderId="57" xfId="1507" applyFont="1" applyFill="1" applyBorder="1" applyAlignment="1">
      <alignment horizontal="left" vertical="center" wrapText="1"/>
    </xf>
    <xf numFmtId="0" fontId="90" fillId="51" borderId="54" xfId="1507" applyFont="1" applyFill="1" applyBorder="1" applyAlignment="1">
      <alignment horizontal="left" vertical="center" wrapText="1"/>
    </xf>
    <xf numFmtId="0" fontId="90" fillId="51" borderId="55" xfId="1507" applyFont="1" applyFill="1" applyBorder="1" applyAlignment="1">
      <alignment horizontal="left" vertical="center" wrapText="1"/>
    </xf>
    <xf numFmtId="0" fontId="8" fillId="29" borderId="89" xfId="1508" applyFont="1" applyFill="1" applyBorder="1" applyAlignment="1">
      <alignment horizontal="left" vertical="center" wrapText="1"/>
    </xf>
    <xf numFmtId="0" fontId="8" fillId="29" borderId="34" xfId="1508" applyFont="1" applyFill="1" applyBorder="1" applyAlignment="1">
      <alignment horizontal="left" vertical="center" wrapText="1"/>
    </xf>
    <xf numFmtId="0" fontId="8" fillId="29" borderId="49" xfId="1508" applyFont="1" applyFill="1" applyBorder="1" applyAlignment="1">
      <alignment horizontal="left" vertical="center" wrapText="1"/>
    </xf>
    <xf numFmtId="0" fontId="8" fillId="0" borderId="87" xfId="1508" applyFont="1" applyFill="1" applyBorder="1" applyAlignment="1">
      <alignment horizontal="left" vertical="center" wrapText="1"/>
    </xf>
    <xf numFmtId="0" fontId="8" fillId="0" borderId="35" xfId="1508" applyFont="1" applyFill="1" applyBorder="1" applyAlignment="1">
      <alignment horizontal="left" vertical="center" wrapText="1"/>
    </xf>
    <xf numFmtId="0" fontId="8" fillId="0" borderId="50" xfId="1508" applyFont="1" applyFill="1" applyBorder="1" applyAlignment="1">
      <alignment horizontal="left" vertical="center" wrapText="1"/>
    </xf>
    <xf numFmtId="0" fontId="8" fillId="0" borderId="87" xfId="1508" applyFont="1" applyBorder="1" applyAlignment="1">
      <alignment horizontal="left" vertical="center" wrapText="1"/>
    </xf>
    <xf numFmtId="0" fontId="8" fillId="0" borderId="35" xfId="1508" applyFont="1" applyBorder="1" applyAlignment="1">
      <alignment horizontal="left" vertical="center" wrapText="1"/>
    </xf>
    <xf numFmtId="0" fontId="8" fillId="0" borderId="50" xfId="1508" applyFont="1" applyBorder="1" applyAlignment="1">
      <alignment horizontal="left" vertical="center" wrapText="1"/>
    </xf>
    <xf numFmtId="0" fontId="8" fillId="0" borderId="85" xfId="1508" applyFont="1" applyBorder="1" applyAlignment="1">
      <alignment horizontal="left" vertical="center" wrapText="1"/>
    </xf>
    <xf numFmtId="0" fontId="8" fillId="0" borderId="82" xfId="1508" applyFont="1" applyBorder="1" applyAlignment="1">
      <alignment horizontal="left" vertical="center" wrapText="1"/>
    </xf>
    <xf numFmtId="0" fontId="8" fillId="0" borderId="53" xfId="1508" applyFont="1" applyBorder="1" applyAlignment="1">
      <alignment horizontal="left" vertical="center" wrapText="1"/>
    </xf>
    <xf numFmtId="0" fontId="8" fillId="0" borderId="89" xfId="1508" applyFont="1" applyFill="1" applyBorder="1" applyAlignment="1">
      <alignment horizontal="left" vertical="center" wrapText="1"/>
    </xf>
    <xf numFmtId="0" fontId="8" fillId="0" borderId="34" xfId="1508" applyFont="1" applyFill="1" applyBorder="1" applyAlignment="1">
      <alignment horizontal="left" vertical="center" wrapText="1"/>
    </xf>
    <xf numFmtId="0" fontId="8" fillId="0" borderId="49" xfId="1508" applyFont="1" applyFill="1" applyBorder="1" applyAlignment="1">
      <alignment horizontal="left" vertical="center" wrapText="1"/>
    </xf>
    <xf numFmtId="0" fontId="8" fillId="0" borderId="70" xfId="1508" applyFont="1" applyFill="1" applyBorder="1" applyAlignment="1">
      <alignment horizontal="left" vertical="center" wrapText="1"/>
    </xf>
    <xf numFmtId="0" fontId="8" fillId="0" borderId="36" xfId="1508" applyFont="1" applyFill="1" applyBorder="1" applyAlignment="1">
      <alignment horizontal="left" vertical="center" wrapText="1"/>
    </xf>
    <xf numFmtId="0" fontId="8" fillId="0" borderId="58" xfId="1508" applyFont="1" applyFill="1" applyBorder="1" applyAlignment="1">
      <alignment horizontal="left" vertical="center" wrapText="1"/>
    </xf>
    <xf numFmtId="0" fontId="90" fillId="51" borderId="85" xfId="1507" applyFont="1" applyFill="1" applyBorder="1" applyAlignment="1">
      <alignment horizontal="left" vertical="center" wrapText="1"/>
    </xf>
    <xf numFmtId="0" fontId="90" fillId="51" borderId="82" xfId="1507" applyFont="1" applyFill="1" applyBorder="1" applyAlignment="1">
      <alignment horizontal="left" vertical="center" wrapText="1"/>
    </xf>
    <xf numFmtId="0" fontId="90" fillId="51" borderId="53" xfId="1507" applyFont="1" applyFill="1" applyBorder="1" applyAlignment="1">
      <alignment horizontal="left" vertical="center" wrapText="1"/>
    </xf>
    <xf numFmtId="0" fontId="8" fillId="0" borderId="94" xfId="1508" applyFont="1" applyBorder="1" applyAlignment="1">
      <alignment horizontal="left" vertical="center" wrapText="1"/>
    </xf>
    <xf numFmtId="0" fontId="8" fillId="0" borderId="93" xfId="1508" applyFont="1" applyBorder="1" applyAlignment="1">
      <alignment horizontal="left" vertical="center" wrapText="1"/>
    </xf>
    <xf numFmtId="0" fontId="8" fillId="0" borderId="18" xfId="1508" applyFont="1" applyBorder="1" applyAlignment="1">
      <alignment horizontal="left" vertical="center" wrapText="1"/>
    </xf>
    <xf numFmtId="0" fontId="8" fillId="0" borderId="89" xfId="1508" applyFont="1" applyBorder="1" applyAlignment="1">
      <alignment horizontal="left" vertical="center" wrapText="1"/>
    </xf>
    <xf numFmtId="0" fontId="8" fillId="0" borderId="34" xfId="1508" applyFont="1" applyBorder="1" applyAlignment="1">
      <alignment horizontal="left" vertical="center" wrapText="1"/>
    </xf>
    <xf numFmtId="0" fontId="8" fillId="0" borderId="49" xfId="1508" applyFont="1" applyBorder="1" applyAlignment="1">
      <alignment horizontal="left" vertical="center" wrapText="1"/>
    </xf>
    <xf numFmtId="0" fontId="8" fillId="0" borderId="87" xfId="1268" applyFont="1" applyFill="1" applyBorder="1" applyAlignment="1">
      <alignment horizontal="left" vertical="center" wrapText="1"/>
    </xf>
    <xf numFmtId="0" fontId="8" fillId="0" borderId="35" xfId="1268" applyFont="1" applyFill="1" applyBorder="1" applyAlignment="1">
      <alignment horizontal="left" vertical="center" wrapText="1"/>
    </xf>
    <xf numFmtId="0" fontId="8" fillId="0" borderId="50" xfId="1268" applyFont="1" applyFill="1" applyBorder="1" applyAlignment="1">
      <alignment horizontal="left" vertical="center" wrapText="1"/>
    </xf>
    <xf numFmtId="0" fontId="8" fillId="0" borderId="35" xfId="1507" applyFont="1" applyFill="1" applyBorder="1" applyAlignment="1">
      <alignment horizontal="left" vertical="center" wrapText="1"/>
    </xf>
    <xf numFmtId="0" fontId="8" fillId="0" borderId="50" xfId="1507" applyFont="1" applyFill="1" applyBorder="1" applyAlignment="1">
      <alignment horizontal="left" vertical="center" wrapText="1"/>
    </xf>
    <xf numFmtId="0" fontId="8" fillId="0" borderId="52" xfId="1507" applyFont="1" applyFill="1" applyBorder="1" applyAlignment="1">
      <alignment horizontal="left" vertical="center" wrapText="1"/>
    </xf>
    <xf numFmtId="0" fontId="8" fillId="0" borderId="27" xfId="1507" applyFont="1" applyFill="1" applyBorder="1" applyAlignment="1">
      <alignment horizontal="left" vertical="center" wrapText="1"/>
    </xf>
    <xf numFmtId="0" fontId="8" fillId="0" borderId="87" xfId="1507" applyFont="1" applyFill="1" applyBorder="1" applyAlignment="1">
      <alignment horizontal="left" vertical="center" wrapText="1"/>
    </xf>
    <xf numFmtId="0" fontId="8" fillId="0" borderId="85" xfId="1507" applyFont="1" applyFill="1" applyBorder="1" applyAlignment="1">
      <alignment horizontal="left" vertical="center" wrapText="1"/>
    </xf>
    <xf numFmtId="0" fontId="8" fillId="0" borderId="82" xfId="1507" applyFont="1" applyFill="1" applyBorder="1" applyAlignment="1">
      <alignment horizontal="left" vertical="center" wrapText="1"/>
    </xf>
    <xf numFmtId="0" fontId="8" fillId="0" borderId="53" xfId="1507" applyFont="1" applyFill="1" applyBorder="1" applyAlignment="1">
      <alignment horizontal="left" vertical="center" wrapText="1"/>
    </xf>
    <xf numFmtId="0" fontId="90" fillId="51" borderId="21" xfId="1507" applyFont="1" applyFill="1" applyBorder="1" applyAlignment="1">
      <alignment horizontal="left" vertical="center" wrapText="1"/>
    </xf>
    <xf numFmtId="0" fontId="90" fillId="51" borderId="96" xfId="1507" applyFont="1" applyFill="1" applyBorder="1" applyAlignment="1">
      <alignment horizontal="left" vertical="center" wrapText="1"/>
    </xf>
    <xf numFmtId="0" fontId="90" fillId="51" borderId="22" xfId="1507" applyFont="1" applyFill="1" applyBorder="1" applyAlignment="1">
      <alignment horizontal="left" vertical="center" wrapText="1"/>
    </xf>
    <xf numFmtId="0" fontId="8" fillId="0" borderId="94" xfId="1508" applyFont="1" applyFill="1" applyBorder="1" applyAlignment="1">
      <alignment horizontal="left" vertical="center" wrapText="1"/>
    </xf>
    <xf numFmtId="0" fontId="8" fillId="0" borderId="93" xfId="1508" applyFont="1" applyFill="1" applyBorder="1" applyAlignment="1">
      <alignment horizontal="left" vertical="center" wrapText="1"/>
    </xf>
    <xf numFmtId="0" fontId="8" fillId="0" borderId="18" xfId="1508" applyFont="1" applyFill="1" applyBorder="1" applyAlignment="1">
      <alignment horizontal="left" vertical="center" wrapText="1"/>
    </xf>
    <xf numFmtId="0" fontId="8" fillId="0" borderId="52" xfId="1525" applyFont="1" applyFill="1" applyBorder="1" applyAlignment="1">
      <alignment horizontal="left" vertical="center" wrapText="1"/>
    </xf>
    <xf numFmtId="0" fontId="8" fillId="0" borderId="27" xfId="1525" applyFont="1" applyFill="1" applyBorder="1" applyAlignment="1">
      <alignment horizontal="left" vertical="center" wrapText="1"/>
    </xf>
    <xf numFmtId="0" fontId="8" fillId="0" borderId="87" xfId="1525" applyFont="1" applyFill="1" applyBorder="1" applyAlignment="1">
      <alignment horizontal="left" vertical="center" wrapText="1"/>
    </xf>
    <xf numFmtId="0" fontId="8" fillId="0" borderId="35" xfId="1525" applyFont="1" applyFill="1" applyBorder="1" applyAlignment="1">
      <alignment horizontal="left" vertical="center" wrapText="1"/>
    </xf>
    <xf numFmtId="0" fontId="8" fillId="0" borderId="50" xfId="1525" applyFont="1" applyFill="1" applyBorder="1" applyAlignment="1">
      <alignment horizontal="left" vertical="center" wrapText="1"/>
    </xf>
    <xf numFmtId="0" fontId="8" fillId="0" borderId="26" xfId="1525" applyFont="1" applyFill="1" applyBorder="1" applyAlignment="1">
      <alignment horizontal="left" vertical="center" wrapText="1"/>
    </xf>
    <xf numFmtId="0" fontId="8" fillId="0" borderId="26" xfId="1507" applyFont="1" applyFill="1" applyBorder="1" applyAlignment="1">
      <alignment horizontal="left" vertical="center" wrapText="1"/>
    </xf>
    <xf numFmtId="0" fontId="44" fillId="0" borderId="52" xfId="1210" applyFont="1" applyFill="1" applyBorder="1" applyAlignment="1">
      <alignment horizontal="left" vertical="center" wrapText="1"/>
    </xf>
    <xf numFmtId="0" fontId="44" fillId="0" borderId="27" xfId="1210" applyFont="1" applyFill="1" applyBorder="1" applyAlignment="1">
      <alignment horizontal="left" vertical="center" wrapText="1"/>
    </xf>
    <xf numFmtId="0" fontId="44" fillId="0" borderId="52" xfId="1400" applyFont="1" applyFill="1" applyBorder="1" applyAlignment="1">
      <alignment horizontal="left" vertical="center" wrapText="1"/>
    </xf>
    <xf numFmtId="0" fontId="44" fillId="0" borderId="27" xfId="1400" applyFont="1" applyFill="1" applyBorder="1" applyAlignment="1">
      <alignment horizontal="left" vertical="center" wrapText="1"/>
    </xf>
    <xf numFmtId="0" fontId="44" fillId="0" borderId="87" xfId="1400" applyFont="1" applyFill="1" applyBorder="1" applyAlignment="1">
      <alignment horizontal="left" vertical="center" wrapText="1"/>
    </xf>
    <xf numFmtId="0" fontId="44" fillId="0" borderId="35" xfId="1400" applyFont="1" applyFill="1" applyBorder="1" applyAlignment="1">
      <alignment horizontal="left" vertical="center" wrapText="1"/>
    </xf>
    <xf numFmtId="0" fontId="44" fillId="0" borderId="50" xfId="1400" applyFont="1" applyFill="1" applyBorder="1" applyAlignment="1">
      <alignment horizontal="left" vertical="center" wrapText="1"/>
    </xf>
    <xf numFmtId="0" fontId="8" fillId="0" borderId="48" xfId="1507" applyFont="1" applyBorder="1" applyAlignment="1">
      <alignment horizontal="left" vertical="center" wrapText="1"/>
    </xf>
    <xf numFmtId="0" fontId="8" fillId="0" borderId="29" xfId="1507" applyFont="1" applyBorder="1" applyAlignment="1">
      <alignment horizontal="left" vertical="center" wrapText="1"/>
    </xf>
    <xf numFmtId="0" fontId="8" fillId="0" borderId="94" xfId="1507" applyFont="1" applyFill="1" applyBorder="1" applyAlignment="1">
      <alignment horizontal="left" vertical="center" wrapText="1"/>
    </xf>
    <xf numFmtId="0" fontId="8" fillId="0" borderId="93" xfId="1507" applyFont="1" applyFill="1" applyBorder="1" applyAlignment="1">
      <alignment horizontal="left" vertical="center" wrapText="1"/>
    </xf>
    <xf numFmtId="0" fontId="8" fillId="0" borderId="18" xfId="1507" applyFont="1" applyFill="1" applyBorder="1" applyAlignment="1">
      <alignment horizontal="left" vertical="center" wrapText="1"/>
    </xf>
    <xf numFmtId="0" fontId="8" fillId="0" borderId="35" xfId="1507" applyFont="1" applyFill="1" applyBorder="1"/>
    <xf numFmtId="0" fontId="8" fillId="0" borderId="50" xfId="1507" applyFont="1" applyFill="1" applyBorder="1"/>
    <xf numFmtId="0" fontId="8" fillId="0" borderId="87" xfId="1398" applyFont="1" applyFill="1" applyBorder="1" applyAlignment="1">
      <alignment horizontal="left" vertical="center" wrapText="1"/>
    </xf>
    <xf numFmtId="0" fontId="8" fillId="0" borderId="35" xfId="1398" applyFont="1" applyFill="1" applyBorder="1" applyAlignment="1">
      <alignment horizontal="left" vertical="center" wrapText="1"/>
    </xf>
    <xf numFmtId="0" fontId="8" fillId="0" borderId="50" xfId="1398" applyFont="1" applyFill="1" applyBorder="1" applyAlignment="1">
      <alignment horizontal="left" vertical="center" wrapText="1"/>
    </xf>
    <xf numFmtId="0" fontId="44" fillId="0" borderId="35" xfId="1398" applyFont="1" applyFill="1" applyBorder="1" applyAlignment="1">
      <alignment horizontal="left" vertical="center" wrapText="1"/>
    </xf>
    <xf numFmtId="0" fontId="44" fillId="0" borderId="50" xfId="1398" applyFont="1" applyFill="1" applyBorder="1" applyAlignment="1">
      <alignment horizontal="left" vertical="center" wrapText="1"/>
    </xf>
    <xf numFmtId="0" fontId="44" fillId="0" borderId="26" xfId="1210" applyFont="1" applyFill="1" applyBorder="1" applyAlignment="1">
      <alignment horizontal="left" vertical="center" wrapText="1"/>
    </xf>
    <xf numFmtId="0" fontId="44" fillId="0" borderId="35" xfId="1210" applyFont="1" applyFill="1" applyBorder="1" applyAlignment="1">
      <alignment horizontal="left" vertical="center" wrapText="1"/>
    </xf>
    <xf numFmtId="0" fontId="44" fillId="0" borderId="50" xfId="1210" applyFont="1" applyFill="1" applyBorder="1" applyAlignment="1">
      <alignment horizontal="left" vertical="center" wrapText="1"/>
    </xf>
    <xf numFmtId="0" fontId="8" fillId="0" borderId="52" xfId="1400" applyFont="1" applyFill="1" applyBorder="1" applyAlignment="1">
      <alignment horizontal="left" vertical="center" wrapText="1"/>
    </xf>
    <xf numFmtId="0" fontId="8" fillId="0" borderId="27" xfId="1400" applyFont="1" applyFill="1" applyBorder="1" applyAlignment="1">
      <alignment horizontal="left" vertical="center" wrapText="1"/>
    </xf>
    <xf numFmtId="0" fontId="8" fillId="0" borderId="87" xfId="1507" applyFont="1" applyBorder="1" applyAlignment="1">
      <alignment horizontal="left" vertical="center" wrapText="1"/>
    </xf>
    <xf numFmtId="0" fontId="8" fillId="0" borderId="35" xfId="1507" applyFont="1" applyBorder="1" applyAlignment="1">
      <alignment horizontal="left" vertical="center" wrapText="1"/>
    </xf>
    <xf numFmtId="0" fontId="8" fillId="0" borderId="50" xfId="1507" applyFont="1" applyBorder="1" applyAlignment="1">
      <alignment horizontal="left" vertical="center" wrapText="1"/>
    </xf>
    <xf numFmtId="0" fontId="44" fillId="0" borderId="52" xfId="1210" applyFont="1" applyBorder="1" applyAlignment="1">
      <alignment horizontal="left" vertical="center" wrapText="1"/>
    </xf>
    <xf numFmtId="0" fontId="44" fillId="0" borderId="27" xfId="1210" applyFont="1" applyBorder="1" applyAlignment="1">
      <alignment horizontal="left" vertical="center" wrapText="1"/>
    </xf>
    <xf numFmtId="0" fontId="8" fillId="0" borderId="26" xfId="1507" applyFont="1" applyBorder="1" applyAlignment="1">
      <alignment horizontal="left" vertical="center" wrapText="1"/>
    </xf>
    <xf numFmtId="0" fontId="8" fillId="0" borderId="52" xfId="1507" applyFont="1" applyBorder="1" applyAlignment="1">
      <alignment horizontal="left" vertical="center" wrapText="1"/>
    </xf>
    <xf numFmtId="0" fontId="8" fillId="0" borderId="27" xfId="1507" applyFont="1" applyBorder="1" applyAlignment="1">
      <alignment horizontal="left" vertical="center" wrapText="1"/>
    </xf>
    <xf numFmtId="0" fontId="8" fillId="0" borderId="63" xfId="1507" applyFont="1" applyBorder="1" applyAlignment="1">
      <alignment horizontal="left" vertical="center" wrapText="1"/>
    </xf>
    <xf numFmtId="0" fontId="90" fillId="51" borderId="38" xfId="1507" applyFont="1" applyFill="1" applyBorder="1" applyAlignment="1">
      <alignment horizontal="left" vertical="center" wrapText="1"/>
    </xf>
    <xf numFmtId="0" fontId="90" fillId="51" borderId="92" xfId="1507" applyFont="1" applyFill="1" applyBorder="1" applyAlignment="1">
      <alignment horizontal="left" vertical="center" wrapText="1"/>
    </xf>
    <xf numFmtId="0" fontId="90" fillId="51" borderId="25" xfId="1507" applyFont="1" applyFill="1" applyBorder="1" applyAlignment="1">
      <alignment horizontal="left" vertical="center" wrapText="1"/>
    </xf>
    <xf numFmtId="0" fontId="8" fillId="0" borderId="57" xfId="1400" applyFont="1" applyBorder="1" applyAlignment="1">
      <alignment horizontal="left" vertical="center" wrapText="1"/>
    </xf>
    <xf numFmtId="0" fontId="8" fillId="0" borderId="54" xfId="1400" applyFont="1" applyBorder="1" applyAlignment="1">
      <alignment horizontal="left" vertical="center" wrapText="1"/>
    </xf>
    <xf numFmtId="0" fontId="8" fillId="0" borderId="55" xfId="1400" applyFont="1" applyBorder="1" applyAlignment="1">
      <alignment horizontal="left" vertical="center" wrapText="1"/>
    </xf>
    <xf numFmtId="0" fontId="8" fillId="0" borderId="89" xfId="1507" applyFont="1" applyBorder="1" applyAlignment="1">
      <alignment horizontal="left" vertical="center" wrapText="1"/>
    </xf>
    <xf numFmtId="0" fontId="8" fillId="0" borderId="34" xfId="1507" applyFont="1" applyBorder="1" applyAlignment="1">
      <alignment horizontal="left" vertical="center" wrapText="1"/>
    </xf>
    <xf numFmtId="0" fontId="8" fillId="0" borderId="49" xfId="1507" applyFont="1" applyBorder="1" applyAlignment="1">
      <alignment horizontal="left" vertical="center" wrapText="1"/>
    </xf>
    <xf numFmtId="0" fontId="90" fillId="51" borderId="98" xfId="1507" applyFont="1" applyFill="1" applyBorder="1" applyAlignment="1">
      <alignment horizontal="left" vertical="center" wrapText="1"/>
    </xf>
    <xf numFmtId="0" fontId="90" fillId="51" borderId="97" xfId="1507" applyFont="1" applyFill="1" applyBorder="1" applyAlignment="1">
      <alignment horizontal="left" vertical="center" wrapText="1"/>
    </xf>
    <xf numFmtId="0" fontId="90" fillId="51" borderId="99" xfId="1507" applyFont="1" applyFill="1" applyBorder="1" applyAlignment="1">
      <alignment horizontal="left" vertical="center" wrapText="1"/>
    </xf>
    <xf numFmtId="0" fontId="49" fillId="51" borderId="21" xfId="1210" applyFont="1" applyFill="1" applyBorder="1" applyAlignment="1">
      <alignment horizontal="left" vertical="center" wrapText="1"/>
    </xf>
    <xf numFmtId="0" fontId="49" fillId="51" borderId="96" xfId="1210" applyFont="1" applyFill="1" applyBorder="1" applyAlignment="1">
      <alignment horizontal="left" vertical="center" wrapText="1"/>
    </xf>
    <xf numFmtId="0" fontId="49" fillId="51" borderId="22" xfId="1210" applyFont="1" applyFill="1" applyBorder="1" applyAlignment="1">
      <alignment horizontal="left" vertical="center" wrapText="1"/>
    </xf>
    <xf numFmtId="0" fontId="44" fillId="0" borderId="89" xfId="1210" applyFont="1" applyBorder="1" applyAlignment="1">
      <alignment horizontal="left" vertical="center" wrapText="1"/>
    </xf>
    <xf numFmtId="0" fontId="44" fillId="0" borderId="34" xfId="1210" applyFont="1" applyBorder="1" applyAlignment="1">
      <alignment horizontal="left" vertical="center" wrapText="1"/>
    </xf>
    <xf numFmtId="0" fontId="44" fillId="0" borderId="49" xfId="1210" applyFont="1" applyBorder="1" applyAlignment="1">
      <alignment horizontal="left" vertical="center" wrapText="1"/>
    </xf>
    <xf numFmtId="0" fontId="44" fillId="0" borderId="87" xfId="1210" applyFont="1" applyBorder="1" applyAlignment="1">
      <alignment horizontal="left" vertical="center" wrapText="1"/>
    </xf>
    <xf numFmtId="0" fontId="44" fillId="0" borderId="35" xfId="1210" applyFont="1" applyBorder="1" applyAlignment="1">
      <alignment horizontal="left" vertical="center" wrapText="1"/>
    </xf>
    <xf numFmtId="0" fontId="44" fillId="0" borderId="50" xfId="1210" applyFont="1" applyBorder="1" applyAlignment="1">
      <alignment horizontal="left" vertical="center" wrapText="1"/>
    </xf>
    <xf numFmtId="0" fontId="44" fillId="0" borderId="87" xfId="1210" applyFont="1" applyFill="1" applyBorder="1" applyAlignment="1">
      <alignment horizontal="left" vertical="center" wrapText="1"/>
    </xf>
    <xf numFmtId="0" fontId="108" fillId="0" borderId="70" xfId="1210" applyFont="1" applyBorder="1" applyAlignment="1">
      <alignment horizontal="left" vertical="center" wrapText="1"/>
    </xf>
    <xf numFmtId="0" fontId="108" fillId="0" borderId="36" xfId="1210" applyFont="1" applyBorder="1" applyAlignment="1">
      <alignment horizontal="left" vertical="center" wrapText="1"/>
    </xf>
    <xf numFmtId="0" fontId="108" fillId="0" borderId="58" xfId="1210" applyFont="1" applyBorder="1" applyAlignment="1">
      <alignment horizontal="left" vertical="center" wrapText="1"/>
    </xf>
    <xf numFmtId="0" fontId="49" fillId="51" borderId="66" xfId="1210" applyFont="1" applyFill="1" applyBorder="1" applyAlignment="1">
      <alignment horizontal="left" vertical="center" wrapText="1"/>
    </xf>
    <xf numFmtId="0" fontId="49" fillId="51" borderId="61" xfId="1210" applyFont="1" applyFill="1" applyBorder="1" applyAlignment="1">
      <alignment horizontal="left" vertical="center" wrapText="1"/>
    </xf>
    <xf numFmtId="0" fontId="49" fillId="51" borderId="67" xfId="1210" applyFont="1" applyFill="1" applyBorder="1" applyAlignment="1">
      <alignment horizontal="left" vertical="center" wrapText="1"/>
    </xf>
    <xf numFmtId="0" fontId="49" fillId="0" borderId="0" xfId="1210" applyFont="1" applyAlignment="1">
      <alignment horizontal="center" wrapText="1"/>
    </xf>
    <xf numFmtId="0" fontId="44" fillId="0" borderId="19" xfId="1210" applyFont="1" applyBorder="1" applyAlignment="1">
      <alignment horizontal="right"/>
    </xf>
    <xf numFmtId="0" fontId="49" fillId="51" borderId="91" xfId="1210" applyFont="1" applyFill="1" applyBorder="1" applyAlignment="1">
      <alignment horizontal="center" vertical="center" wrapText="1"/>
    </xf>
    <xf numFmtId="0" fontId="49" fillId="51" borderId="81" xfId="1210" applyFont="1" applyFill="1" applyBorder="1" applyAlignment="1">
      <alignment horizontal="center" vertical="center" wrapText="1"/>
    </xf>
    <xf numFmtId="0" fontId="49" fillId="51" borderId="17" xfId="1210" applyFont="1" applyFill="1" applyBorder="1" applyAlignment="1">
      <alignment horizontal="center" vertical="center" wrapText="1"/>
    </xf>
    <xf numFmtId="0" fontId="49" fillId="51" borderId="100" xfId="1210" applyFont="1" applyFill="1" applyBorder="1" applyAlignment="1">
      <alignment horizontal="center" vertical="center" wrapText="1"/>
    </xf>
    <xf numFmtId="0" fontId="49" fillId="51" borderId="19" xfId="1210" applyFont="1" applyFill="1" applyBorder="1" applyAlignment="1">
      <alignment horizontal="center" vertical="center" wrapText="1"/>
    </xf>
    <xf numFmtId="0" fontId="49" fillId="51" borderId="20" xfId="1210" applyFont="1" applyFill="1" applyBorder="1" applyAlignment="1">
      <alignment horizontal="center" vertical="center" wrapText="1"/>
    </xf>
    <xf numFmtId="49" fontId="49" fillId="51" borderId="57" xfId="1210" applyNumberFormat="1" applyFont="1" applyFill="1" applyBorder="1" applyAlignment="1">
      <alignment horizontal="center" wrapText="1"/>
    </xf>
    <xf numFmtId="49" fontId="49" fillId="51" borderId="54" xfId="1210" applyNumberFormat="1" applyFont="1" applyFill="1" applyBorder="1" applyAlignment="1">
      <alignment horizontal="center" wrapText="1"/>
    </xf>
    <xf numFmtId="49" fontId="49" fillId="51" borderId="55" xfId="1210" applyNumberFormat="1" applyFont="1" applyFill="1" applyBorder="1" applyAlignment="1">
      <alignment horizontal="center" wrapText="1"/>
    </xf>
    <xf numFmtId="0" fontId="114" fillId="51" borderId="21" xfId="1210" applyFont="1" applyFill="1" applyBorder="1" applyAlignment="1">
      <alignment horizontal="left" vertical="center" wrapText="1"/>
    </xf>
    <xf numFmtId="0" fontId="114" fillId="51" borderId="96" xfId="1210" applyFont="1" applyFill="1" applyBorder="1" applyAlignment="1">
      <alignment horizontal="left" vertical="center" wrapText="1"/>
    </xf>
    <xf numFmtId="0" fontId="114" fillId="51" borderId="22" xfId="1210" applyFont="1" applyFill="1" applyBorder="1" applyAlignment="1">
      <alignment horizontal="left" vertical="center" wrapText="1"/>
    </xf>
    <xf numFmtId="0" fontId="44" fillId="0" borderId="85" xfId="1210" applyFont="1" applyBorder="1" applyAlignment="1">
      <alignment horizontal="left" vertical="center" wrapText="1"/>
    </xf>
    <xf numFmtId="0" fontId="44" fillId="0" borderId="82" xfId="1210" applyFont="1" applyBorder="1" applyAlignment="1">
      <alignment horizontal="left" vertical="center" wrapText="1"/>
    </xf>
    <xf numFmtId="0" fontId="44" fillId="0" borderId="53" xfId="1210" applyFont="1" applyBorder="1" applyAlignment="1">
      <alignment horizontal="left" vertical="center" wrapText="1"/>
    </xf>
    <xf numFmtId="0" fontId="90" fillId="30" borderId="66" xfId="1526" applyFont="1" applyFill="1" applyBorder="1" applyAlignment="1">
      <alignment horizontal="left" vertical="center" wrapText="1"/>
    </xf>
    <xf numFmtId="0" fontId="90" fillId="30" borderId="61" xfId="1526" applyFont="1" applyFill="1" applyBorder="1" applyAlignment="1">
      <alignment horizontal="left" vertical="center" wrapText="1"/>
    </xf>
    <xf numFmtId="0" fontId="90" fillId="30" borderId="67" xfId="1526" applyFont="1" applyFill="1" applyBorder="1" applyAlignment="1">
      <alignment horizontal="left" vertical="center" wrapText="1"/>
    </xf>
    <xf numFmtId="0" fontId="44" fillId="0" borderId="0" xfId="1210" applyFont="1" applyAlignment="1">
      <alignment horizontal="left" vertical="center" wrapText="1"/>
    </xf>
    <xf numFmtId="0" fontId="8" fillId="0" borderId="47" xfId="1508" applyFont="1" applyBorder="1" applyAlignment="1">
      <alignment horizontal="left" vertical="center" wrapText="1"/>
    </xf>
    <xf numFmtId="0" fontId="8" fillId="0" borderId="32" xfId="1508" applyFont="1" applyBorder="1" applyAlignment="1">
      <alignment horizontal="left" vertical="center" wrapText="1"/>
    </xf>
    <xf numFmtId="0" fontId="8" fillId="0" borderId="52" xfId="1508" applyFont="1" applyBorder="1" applyAlignment="1">
      <alignment horizontal="left" vertical="center" wrapText="1"/>
    </xf>
    <xf numFmtId="0" fontId="8" fillId="0" borderId="27" xfId="1508" applyFont="1" applyBorder="1" applyAlignment="1">
      <alignment horizontal="left" vertical="center" wrapText="1"/>
    </xf>
    <xf numFmtId="0" fontId="8" fillId="0" borderId="48" xfId="1508" applyFont="1" applyBorder="1" applyAlignment="1">
      <alignment horizontal="left" vertical="center" wrapText="1"/>
    </xf>
    <xf numFmtId="0" fontId="8" fillId="0" borderId="29" xfId="1508" applyFont="1" applyBorder="1" applyAlignment="1">
      <alignment horizontal="left" vertical="center" wrapText="1"/>
    </xf>
    <xf numFmtId="0" fontId="8" fillId="0" borderId="23" xfId="1508" applyFont="1" applyBorder="1" applyAlignment="1">
      <alignment horizontal="left" vertical="center"/>
    </xf>
    <xf numFmtId="0" fontId="8" fillId="0" borderId="82" xfId="1508" applyFont="1" applyBorder="1" applyAlignment="1">
      <alignment horizontal="left" vertical="center"/>
    </xf>
    <xf numFmtId="0" fontId="8" fillId="0" borderId="53" xfId="1508" applyFont="1" applyBorder="1" applyAlignment="1">
      <alignment horizontal="left" vertical="center"/>
    </xf>
    <xf numFmtId="0" fontId="8" fillId="0" borderId="41" xfId="1508" applyFont="1" applyBorder="1" applyAlignment="1">
      <alignment horizontal="left" vertical="center" wrapText="1"/>
    </xf>
    <xf numFmtId="0" fontId="8" fillId="0" borderId="31" xfId="1508" applyFont="1" applyBorder="1" applyAlignment="1">
      <alignment horizontal="left" vertical="center" wrapText="1"/>
    </xf>
    <xf numFmtId="0" fontId="90" fillId="30" borderId="57" xfId="1526" applyFont="1" applyFill="1" applyBorder="1" applyAlignment="1">
      <alignment horizontal="left" vertical="center" wrapText="1"/>
    </xf>
    <xf numFmtId="0" fontId="90" fillId="30" borderId="54" xfId="1526" applyFont="1" applyFill="1" applyBorder="1" applyAlignment="1">
      <alignment horizontal="left" vertical="center" wrapText="1"/>
    </xf>
    <xf numFmtId="0" fontId="90" fillId="30" borderId="55" xfId="1526" applyFont="1" applyFill="1" applyBorder="1" applyAlignment="1">
      <alignment horizontal="left" vertical="center" wrapText="1"/>
    </xf>
    <xf numFmtId="0" fontId="8" fillId="0" borderId="61" xfId="1508" applyFont="1" applyBorder="1" applyAlignment="1">
      <alignment horizontal="left" vertical="center" wrapText="1"/>
    </xf>
    <xf numFmtId="0" fontId="8" fillId="0" borderId="67" xfId="1508" applyFont="1" applyBorder="1" applyAlignment="1">
      <alignment horizontal="left" vertical="center" wrapText="1"/>
    </xf>
    <xf numFmtId="0" fontId="8" fillId="0" borderId="92" xfId="1508" applyFont="1" applyBorder="1" applyAlignment="1">
      <alignment horizontal="left" vertical="center" wrapText="1"/>
    </xf>
    <xf numFmtId="0" fontId="8" fillId="0" borderId="25" xfId="1508" applyFont="1" applyBorder="1" applyAlignment="1">
      <alignment horizontal="left" vertical="center" wrapText="1"/>
    </xf>
    <xf numFmtId="0" fontId="8" fillId="0" borderId="92" xfId="1210" applyFont="1" applyBorder="1" applyAlignment="1">
      <alignment horizontal="left" vertical="center" wrapText="1"/>
    </xf>
    <xf numFmtId="0" fontId="8" fillId="0" borderId="25" xfId="1210" applyFont="1" applyBorder="1" applyAlignment="1">
      <alignment horizontal="left" vertical="center" wrapText="1"/>
    </xf>
    <xf numFmtId="0" fontId="90" fillId="30" borderId="94" xfId="1526" applyFont="1" applyFill="1" applyBorder="1" applyAlignment="1">
      <alignment horizontal="left" vertical="center" wrapText="1"/>
    </xf>
    <xf numFmtId="0" fontId="90" fillId="30" borderId="93" xfId="1526" applyFont="1" applyFill="1" applyBorder="1" applyAlignment="1">
      <alignment horizontal="left" vertical="center" wrapText="1"/>
    </xf>
    <xf numFmtId="0" fontId="90" fillId="30" borderId="18" xfId="1526" applyFont="1" applyFill="1" applyBorder="1" applyAlignment="1">
      <alignment horizontal="left" vertical="center" wrapText="1"/>
    </xf>
    <xf numFmtId="0" fontId="8" fillId="0" borderId="92" xfId="1526" applyFont="1" applyBorder="1" applyAlignment="1">
      <alignment horizontal="left" vertical="center" wrapText="1"/>
    </xf>
    <xf numFmtId="0" fontId="8" fillId="0" borderId="25" xfId="1526" applyFont="1" applyBorder="1" applyAlignment="1">
      <alignment horizontal="left" vertical="center" wrapText="1"/>
    </xf>
    <xf numFmtId="0" fontId="8" fillId="0" borderId="26" xfId="1508" applyFont="1" applyFill="1" applyBorder="1" applyAlignment="1">
      <alignment horizontal="left" vertical="center" wrapText="1"/>
    </xf>
    <xf numFmtId="0" fontId="8" fillId="0" borderId="26" xfId="1508" applyFont="1" applyBorder="1" applyAlignment="1">
      <alignment horizontal="left" vertical="center" wrapText="1"/>
    </xf>
    <xf numFmtId="0" fontId="8" fillId="0" borderId="24" xfId="1508" applyFont="1" applyBorder="1" applyAlignment="1">
      <alignment horizontal="left" vertical="center" wrapText="1"/>
    </xf>
    <xf numFmtId="0" fontId="8" fillId="0" borderId="47" xfId="1508" applyFont="1" applyFill="1" applyBorder="1" applyAlignment="1">
      <alignment horizontal="left" vertical="center" wrapText="1"/>
    </xf>
    <xf numFmtId="0" fontId="8" fillId="0" borderId="32" xfId="1508" applyFont="1" applyFill="1" applyBorder="1" applyAlignment="1">
      <alignment horizontal="left" vertical="center" wrapText="1"/>
    </xf>
    <xf numFmtId="0" fontId="8" fillId="0" borderId="33" xfId="1508" applyFont="1" applyBorder="1" applyAlignment="1">
      <alignment horizontal="left" vertical="center" wrapText="1"/>
    </xf>
    <xf numFmtId="0" fontId="8" fillId="0" borderId="19" xfId="1508" applyFont="1" applyBorder="1" applyAlignment="1">
      <alignment horizontal="left" vertical="center" wrapText="1"/>
    </xf>
    <xf numFmtId="0" fontId="8" fillId="0" borderId="20" xfId="1508" applyFont="1" applyBorder="1" applyAlignment="1">
      <alignment horizontal="left" vertical="center" wrapText="1"/>
    </xf>
    <xf numFmtId="0" fontId="44" fillId="0" borderId="41" xfId="1210" applyFont="1" applyBorder="1" applyAlignment="1">
      <alignment horizontal="left" vertical="center" wrapText="1"/>
    </xf>
    <xf numFmtId="0" fontId="44" fillId="0" borderId="31" xfId="1210" applyFont="1" applyBorder="1" applyAlignment="1">
      <alignment horizontal="left" vertical="center" wrapText="1"/>
    </xf>
    <xf numFmtId="0" fontId="90" fillId="30" borderId="42" xfId="1526" applyFont="1" applyFill="1" applyBorder="1" applyAlignment="1">
      <alignment horizontal="left" vertical="center" wrapText="1"/>
    </xf>
    <xf numFmtId="0" fontId="8" fillId="0" borderId="92" xfId="1508" applyFont="1" applyFill="1" applyBorder="1" applyAlignment="1">
      <alignment horizontal="left" vertical="center" wrapText="1"/>
    </xf>
    <xf numFmtId="0" fontId="8" fillId="0" borderId="25" xfId="1508" applyFont="1" applyFill="1" applyBorder="1" applyAlignment="1">
      <alignment horizontal="left" vertical="center" wrapText="1"/>
    </xf>
    <xf numFmtId="0" fontId="44" fillId="0" borderId="92" xfId="1210" applyFont="1" applyFill="1" applyBorder="1" applyAlignment="1">
      <alignment horizontal="left" vertical="center" wrapText="1"/>
    </xf>
    <xf numFmtId="0" fontId="44" fillId="0" borderId="25" xfId="1210" applyFont="1" applyFill="1" applyBorder="1" applyAlignment="1">
      <alignment horizontal="left" vertical="center" wrapText="1"/>
    </xf>
    <xf numFmtId="0" fontId="8" fillId="0" borderId="28" xfId="1508" applyFont="1" applyFill="1" applyBorder="1" applyAlignment="1">
      <alignment horizontal="left" vertical="center" wrapText="1"/>
    </xf>
    <xf numFmtId="0" fontId="44" fillId="0" borderId="0" xfId="1210" applyFont="1" applyBorder="1" applyAlignment="1">
      <alignment horizontal="right"/>
    </xf>
    <xf numFmtId="0" fontId="44" fillId="0" borderId="45" xfId="1210" applyFont="1" applyBorder="1" applyAlignment="1">
      <alignment horizontal="left" vertical="center" wrapText="1"/>
    </xf>
    <xf numFmtId="0" fontId="44" fillId="0" borderId="43" xfId="1210" applyFont="1" applyBorder="1" applyAlignment="1">
      <alignment horizontal="left" vertical="center" wrapText="1"/>
    </xf>
    <xf numFmtId="0" fontId="44" fillId="0" borderId="48" xfId="1210" applyFont="1" applyFill="1" applyBorder="1" applyAlignment="1">
      <alignment horizontal="left" vertical="center" wrapText="1"/>
    </xf>
    <xf numFmtId="0" fontId="44" fillId="0" borderId="29" xfId="1210" applyFont="1" applyFill="1" applyBorder="1" applyAlignment="1">
      <alignment horizontal="left" vertical="center" wrapText="1"/>
    </xf>
    <xf numFmtId="0" fontId="49" fillId="30" borderId="66" xfId="1522" applyFont="1" applyFill="1" applyBorder="1" applyAlignment="1">
      <alignment horizontal="left" vertical="center"/>
    </xf>
    <xf numFmtId="0" fontId="49" fillId="30" borderId="61" xfId="1522" applyFont="1" applyFill="1" applyBorder="1" applyAlignment="1">
      <alignment horizontal="left" vertical="center"/>
    </xf>
    <xf numFmtId="0" fontId="49" fillId="30" borderId="67" xfId="1522" applyFont="1" applyFill="1" applyBorder="1" applyAlignment="1">
      <alignment horizontal="left" vertical="center"/>
    </xf>
    <xf numFmtId="0" fontId="8" fillId="0" borderId="0" xfId="1531" applyFont="1" applyAlignment="1">
      <alignment horizontal="left" vertical="center" wrapText="1"/>
    </xf>
    <xf numFmtId="0" fontId="8" fillId="0" borderId="26" xfId="1322" applyFont="1" applyBorder="1" applyAlignment="1">
      <alignment horizontal="left" vertical="center" wrapText="1"/>
    </xf>
    <xf numFmtId="0" fontId="8" fillId="0" borderId="35" xfId="1322" applyFont="1" applyBorder="1" applyAlignment="1">
      <alignment horizontal="left" vertical="center" wrapText="1"/>
    </xf>
    <xf numFmtId="0" fontId="8" fillId="0" borderId="26" xfId="1322" applyFont="1" applyBorder="1" applyAlignment="1">
      <alignment horizontal="left" vertical="center"/>
    </xf>
    <xf numFmtId="0" fontId="8" fillId="0" borderId="35" xfId="1322" applyFont="1" applyBorder="1" applyAlignment="1">
      <alignment horizontal="left" vertical="center"/>
    </xf>
    <xf numFmtId="0" fontId="8" fillId="0" borderId="23" xfId="1322" applyFont="1" applyFill="1" applyBorder="1" applyAlignment="1">
      <alignment horizontal="left" vertical="center"/>
    </xf>
    <xf numFmtId="0" fontId="8" fillId="0" borderId="82" xfId="1322" applyFont="1" applyFill="1" applyBorder="1" applyAlignment="1">
      <alignment horizontal="left" vertical="center"/>
    </xf>
    <xf numFmtId="0" fontId="49" fillId="30" borderId="21" xfId="1522" applyFont="1" applyFill="1" applyBorder="1" applyAlignment="1">
      <alignment horizontal="left" vertical="center"/>
    </xf>
    <xf numFmtId="0" fontId="49" fillId="30" borderId="41" xfId="1522" applyFont="1" applyFill="1" applyBorder="1" applyAlignment="1">
      <alignment horizontal="left" vertical="center"/>
    </xf>
    <xf numFmtId="0" fontId="49" fillId="30" borderId="31" xfId="1522" applyFont="1" applyFill="1" applyBorder="1" applyAlignment="1">
      <alignment horizontal="left" vertical="center"/>
    </xf>
    <xf numFmtId="0" fontId="114" fillId="30" borderId="57" xfId="1522" applyFont="1" applyFill="1" applyBorder="1" applyAlignment="1">
      <alignment horizontal="left" vertical="center"/>
    </xf>
    <xf numFmtId="0" fontId="114" fillId="30" borderId="54" xfId="1522" applyFont="1" applyFill="1" applyBorder="1" applyAlignment="1">
      <alignment horizontal="left" vertical="center"/>
    </xf>
    <xf numFmtId="0" fontId="114" fillId="30" borderId="55" xfId="1522" applyFont="1" applyFill="1" applyBorder="1" applyAlignment="1">
      <alignment horizontal="left" vertical="center"/>
    </xf>
    <xf numFmtId="0" fontId="8" fillId="0" borderId="23" xfId="1322" applyFont="1" applyBorder="1" applyAlignment="1">
      <alignment horizontal="left" vertical="center" wrapText="1"/>
    </xf>
    <xf numFmtId="0" fontId="8" fillId="0" borderId="82" xfId="1322" applyFont="1" applyBorder="1" applyAlignment="1">
      <alignment horizontal="left" vertical="center" wrapText="1"/>
    </xf>
    <xf numFmtId="0" fontId="90" fillId="30" borderId="57" xfId="1322" applyFont="1" applyFill="1" applyBorder="1" applyAlignment="1">
      <alignment horizontal="left" vertical="center"/>
    </xf>
    <xf numFmtId="0" fontId="90" fillId="30" borderId="54" xfId="1322" applyFont="1" applyFill="1" applyBorder="1" applyAlignment="1">
      <alignment horizontal="left" vertical="center"/>
    </xf>
    <xf numFmtId="0" fontId="8" fillId="0" borderId="30" xfId="1322" applyFont="1" applyBorder="1" applyAlignment="1">
      <alignment horizontal="left" vertical="center"/>
    </xf>
    <xf numFmtId="0" fontId="8" fillId="0" borderId="93" xfId="1322" applyFont="1" applyBorder="1" applyAlignment="1">
      <alignment horizontal="left" vertical="center"/>
    </xf>
    <xf numFmtId="0" fontId="8" fillId="0" borderId="52" xfId="1322" applyFont="1" applyBorder="1" applyAlignment="1">
      <alignment horizontal="left" vertical="center" wrapText="1"/>
    </xf>
    <xf numFmtId="0" fontId="90" fillId="30" borderId="57" xfId="1322" applyFont="1" applyFill="1" applyBorder="1" applyAlignment="1">
      <alignment horizontal="left" vertical="center" wrapText="1"/>
    </xf>
    <xf numFmtId="0" fontId="90" fillId="30" borderId="54" xfId="1322" applyFont="1" applyFill="1" applyBorder="1" applyAlignment="1">
      <alignment horizontal="left" vertical="center" wrapText="1"/>
    </xf>
    <xf numFmtId="0" fontId="90" fillId="30" borderId="55" xfId="1322" applyFont="1" applyFill="1" applyBorder="1" applyAlignment="1">
      <alignment horizontal="left" vertical="center" wrapText="1"/>
    </xf>
    <xf numFmtId="0" fontId="8" fillId="0" borderId="97" xfId="1322" applyFont="1" applyBorder="1" applyAlignment="1">
      <alignment horizontal="left" vertical="center" wrapText="1"/>
    </xf>
    <xf numFmtId="0" fontId="8" fillId="0" borderId="106" xfId="1322" applyFont="1" applyBorder="1" applyAlignment="1">
      <alignment horizontal="left" vertical="center" wrapText="1"/>
    </xf>
    <xf numFmtId="0" fontId="8" fillId="0" borderId="52" xfId="1322" applyFont="1" applyBorder="1" applyAlignment="1">
      <alignment horizontal="left" vertical="center"/>
    </xf>
    <xf numFmtId="0" fontId="8" fillId="0" borderId="63" xfId="1322" applyFont="1" applyBorder="1" applyAlignment="1">
      <alignment horizontal="left" vertical="center" wrapText="1"/>
    </xf>
    <xf numFmtId="0" fontId="90" fillId="30" borderId="66" xfId="1322" applyFont="1" applyFill="1" applyBorder="1" applyAlignment="1">
      <alignment horizontal="left" vertical="center" wrapText="1"/>
    </xf>
    <xf numFmtId="0" fontId="90" fillId="30" borderId="61" xfId="1322" applyFont="1" applyFill="1" applyBorder="1" applyAlignment="1">
      <alignment horizontal="left" vertical="center" wrapText="1"/>
    </xf>
    <xf numFmtId="0" fontId="90" fillId="30" borderId="62" xfId="1322" applyFont="1" applyFill="1" applyBorder="1" applyAlignment="1">
      <alignment horizontal="left" vertical="center" wrapText="1"/>
    </xf>
    <xf numFmtId="0" fontId="8" fillId="0" borderId="24" xfId="1322" applyFont="1" applyBorder="1" applyAlignment="1">
      <alignment horizontal="left" vertical="center" wrapText="1"/>
    </xf>
    <xf numFmtId="0" fontId="8" fillId="0" borderId="34" xfId="1322" applyFont="1" applyBorder="1" applyAlignment="1">
      <alignment horizontal="left" vertical="center" wrapText="1"/>
    </xf>
    <xf numFmtId="0" fontId="8" fillId="0" borderId="46" xfId="1322" applyFont="1" applyBorder="1" applyAlignment="1">
      <alignment horizontal="left" vertical="center" wrapText="1"/>
    </xf>
    <xf numFmtId="0" fontId="8" fillId="0" borderId="47" xfId="1322" applyFont="1" applyFill="1" applyBorder="1" applyAlignment="1">
      <alignment horizontal="left" vertical="center" wrapText="1"/>
    </xf>
    <xf numFmtId="0" fontId="8" fillId="0" borderId="24" xfId="1322" applyFont="1" applyFill="1" applyBorder="1" applyAlignment="1">
      <alignment horizontal="left" vertical="center" wrapText="1"/>
    </xf>
    <xf numFmtId="0" fontId="8" fillId="0" borderId="26" xfId="1322" applyFont="1" applyFill="1" applyBorder="1" applyAlignment="1">
      <alignment horizontal="left" vertical="center" wrapText="1"/>
    </xf>
    <xf numFmtId="0" fontId="8" fillId="0" borderId="35" xfId="1322" applyFont="1" applyFill="1" applyBorder="1" applyAlignment="1">
      <alignment horizontal="left" vertical="center" wrapText="1"/>
    </xf>
    <xf numFmtId="0" fontId="8" fillId="0" borderId="23" xfId="1322" applyFont="1" applyBorder="1" applyAlignment="1">
      <alignment horizontal="left" vertical="center"/>
    </xf>
    <xf numFmtId="0" fontId="8" fillId="0" borderId="82" xfId="1322" applyFont="1" applyBorder="1" applyAlignment="1">
      <alignment horizontal="left" vertical="center"/>
    </xf>
    <xf numFmtId="0" fontId="8" fillId="0" borderId="47" xfId="1322" applyFont="1" applyBorder="1" applyAlignment="1">
      <alignment horizontal="left" vertical="center"/>
    </xf>
    <xf numFmtId="0" fontId="8" fillId="0" borderId="24" xfId="1322" applyFont="1" applyBorder="1" applyAlignment="1">
      <alignment horizontal="left" vertical="center"/>
    </xf>
    <xf numFmtId="0" fontId="8" fillId="0" borderId="48" xfId="1322" applyFont="1" applyBorder="1" applyAlignment="1">
      <alignment horizontal="left" vertical="center"/>
    </xf>
    <xf numFmtId="0" fontId="8" fillId="0" borderId="28" xfId="1322" applyFont="1" applyBorder="1" applyAlignment="1">
      <alignment horizontal="left" vertical="center"/>
    </xf>
    <xf numFmtId="0" fontId="90" fillId="30" borderId="66" xfId="1322" applyFont="1" applyFill="1" applyBorder="1" applyAlignment="1">
      <alignment horizontal="left" vertical="center"/>
    </xf>
    <xf numFmtId="0" fontId="90" fillId="30" borderId="61" xfId="1322" applyFont="1" applyFill="1" applyBorder="1" applyAlignment="1">
      <alignment horizontal="left" vertical="center"/>
    </xf>
    <xf numFmtId="0" fontId="90" fillId="30" borderId="62" xfId="1322" applyFont="1" applyFill="1" applyBorder="1" applyAlignment="1">
      <alignment horizontal="left" vertical="center"/>
    </xf>
    <xf numFmtId="0" fontId="8" fillId="0" borderId="47" xfId="1322" applyFont="1" applyBorder="1" applyAlignment="1">
      <alignment horizontal="left" vertical="center" wrapText="1"/>
    </xf>
    <xf numFmtId="0" fontId="8" fillId="0" borderId="36" xfId="1322" applyFont="1" applyBorder="1" applyAlignment="1">
      <alignment horizontal="left" vertical="center"/>
    </xf>
    <xf numFmtId="0" fontId="8" fillId="0" borderId="50" xfId="1322" applyFont="1" applyFill="1" applyBorder="1" applyAlignment="1">
      <alignment horizontal="left" vertical="center" wrapText="1"/>
    </xf>
    <xf numFmtId="0" fontId="8" fillId="0" borderId="26" xfId="1322" applyFont="1" applyFill="1" applyBorder="1" applyAlignment="1">
      <alignment horizontal="left" vertical="center"/>
    </xf>
    <xf numFmtId="0" fontId="8" fillId="0" borderId="35" xfId="1322" applyFont="1" applyFill="1" applyBorder="1" applyAlignment="1">
      <alignment horizontal="left" vertical="center"/>
    </xf>
    <xf numFmtId="0" fontId="8" fillId="0" borderId="52" xfId="1322" applyFont="1" applyFill="1" applyBorder="1" applyAlignment="1">
      <alignment horizontal="left" vertical="center" wrapText="1"/>
    </xf>
    <xf numFmtId="0" fontId="8" fillId="0" borderId="23" xfId="1322" applyFont="1" applyFill="1" applyBorder="1" applyAlignment="1">
      <alignment horizontal="left" vertical="center" wrapText="1"/>
    </xf>
    <xf numFmtId="0" fontId="8" fillId="0" borderId="82" xfId="1322" applyFont="1" applyFill="1" applyBorder="1" applyAlignment="1">
      <alignment horizontal="left" vertical="center" wrapText="1"/>
    </xf>
    <xf numFmtId="0" fontId="90" fillId="30" borderId="21" xfId="1322" applyFont="1" applyFill="1" applyBorder="1" applyAlignment="1">
      <alignment horizontal="left" vertical="center"/>
    </xf>
    <xf numFmtId="0" fontId="90" fillId="30" borderId="96" xfId="1322" applyFont="1" applyFill="1" applyBorder="1" applyAlignment="1">
      <alignment horizontal="left" vertical="center"/>
    </xf>
    <xf numFmtId="0" fontId="90" fillId="30" borderId="33" xfId="1322" applyFont="1" applyFill="1" applyBorder="1" applyAlignment="1">
      <alignment horizontal="left" vertical="center"/>
    </xf>
    <xf numFmtId="0" fontId="8" fillId="0" borderId="34" xfId="1322" applyFont="1" applyBorder="1" applyAlignment="1">
      <alignment horizontal="left" vertical="center"/>
    </xf>
    <xf numFmtId="0" fontId="90" fillId="0" borderId="0" xfId="1322" applyFont="1" applyAlignment="1">
      <alignment horizontal="center"/>
    </xf>
    <xf numFmtId="0" fontId="8" fillId="0" borderId="0" xfId="1322" applyFont="1" applyBorder="1" applyAlignment="1">
      <alignment horizontal="right"/>
    </xf>
    <xf numFmtId="0" fontId="90" fillId="54" borderId="91" xfId="1322" applyFont="1" applyFill="1" applyBorder="1" applyAlignment="1">
      <alignment horizontal="center" vertical="center" wrapText="1"/>
    </xf>
    <xf numFmtId="0" fontId="90" fillId="54" borderId="81" xfId="1322" applyFont="1" applyFill="1" applyBorder="1" applyAlignment="1">
      <alignment horizontal="center" vertical="center" wrapText="1"/>
    </xf>
    <xf numFmtId="0" fontId="90" fillId="54" borderId="100" xfId="1322" applyFont="1" applyFill="1" applyBorder="1" applyAlignment="1">
      <alignment horizontal="center" vertical="center" wrapText="1"/>
    </xf>
    <xf numFmtId="0" fontId="90" fillId="54" borderId="19" xfId="1322" applyFont="1" applyFill="1" applyBorder="1" applyAlignment="1">
      <alignment horizontal="center" vertical="center" wrapText="1"/>
    </xf>
    <xf numFmtId="49" fontId="90" fillId="55" borderId="57" xfId="1322" quotePrefix="1" applyNumberFormat="1" applyFont="1" applyFill="1" applyBorder="1" applyAlignment="1">
      <alignment horizontal="center"/>
    </xf>
    <xf numFmtId="49" fontId="90" fillId="55" borderId="54" xfId="1322" applyNumberFormat="1" applyFont="1" applyFill="1" applyBorder="1" applyAlignment="1">
      <alignment horizontal="center"/>
    </xf>
    <xf numFmtId="49" fontId="90" fillId="55" borderId="55" xfId="1322" applyNumberFormat="1" applyFont="1" applyFill="1" applyBorder="1" applyAlignment="1">
      <alignment horizontal="center"/>
    </xf>
    <xf numFmtId="0" fontId="96" fillId="0" borderId="0" xfId="1514" applyFont="1" applyFill="1" applyAlignment="1">
      <alignment vertical="center" wrapText="1"/>
    </xf>
    <xf numFmtId="0" fontId="104" fillId="0" borderId="0" xfId="1509" applyFont="1" applyAlignment="1">
      <alignment horizontal="center"/>
    </xf>
    <xf numFmtId="0" fontId="97" fillId="0" borderId="0" xfId="1509" applyFont="1" applyAlignment="1">
      <alignment horizontal="right" vertical="center"/>
    </xf>
    <xf numFmtId="171" fontId="96" fillId="0" borderId="0" xfId="1514" applyNumberFormat="1" applyFont="1" applyFill="1" applyAlignment="1">
      <alignment horizontal="left" vertical="center" wrapText="1"/>
    </xf>
    <xf numFmtId="0" fontId="96" fillId="0" borderId="0" xfId="1514" applyFont="1" applyFill="1" applyAlignment="1">
      <alignment horizontal="left" vertical="center" wrapText="1"/>
    </xf>
    <xf numFmtId="0" fontId="99" fillId="0" borderId="0" xfId="1509" applyFont="1" applyFill="1" applyAlignment="1">
      <alignment horizontal="left" vertical="center"/>
    </xf>
    <xf numFmtId="0" fontId="100" fillId="0" borderId="35" xfId="1509" applyFont="1" applyFill="1" applyBorder="1" applyAlignment="1">
      <alignment horizontal="left" vertical="center"/>
    </xf>
    <xf numFmtId="49" fontId="97" fillId="52" borderId="0" xfId="1514" applyNumberFormat="1" applyFont="1" applyFill="1" applyBorder="1" applyAlignment="1">
      <alignment horizontal="left" vertical="center" wrapText="1"/>
    </xf>
    <xf numFmtId="49" fontId="97" fillId="0" borderId="0" xfId="1514" applyNumberFormat="1" applyFont="1" applyFill="1" applyBorder="1" applyAlignment="1">
      <alignment horizontal="left" vertical="center" wrapText="1"/>
    </xf>
    <xf numFmtId="49" fontId="110" fillId="0" borderId="35" xfId="1514" applyNumberFormat="1" applyFont="1" applyFill="1" applyBorder="1" applyAlignment="1">
      <alignment horizontal="left" vertical="center" wrapText="1"/>
    </xf>
    <xf numFmtId="0" fontId="109" fillId="52" borderId="0" xfId="1514" applyFont="1" applyFill="1" applyAlignment="1">
      <alignment horizontal="center" vertical="center" wrapText="1"/>
    </xf>
    <xf numFmtId="0" fontId="109" fillId="52" borderId="34" xfId="1514" applyFont="1" applyFill="1" applyBorder="1" applyAlignment="1">
      <alignment horizontal="center" vertical="center" wrapText="1"/>
    </xf>
    <xf numFmtId="0" fontId="110" fillId="0" borderId="35" xfId="1509" applyFont="1" applyBorder="1" applyAlignment="1">
      <alignment horizontal="left" vertical="center"/>
    </xf>
    <xf numFmtId="171" fontId="99" fillId="52" borderId="0" xfId="1514" applyNumberFormat="1" applyFont="1" applyFill="1" applyBorder="1" applyAlignment="1">
      <alignment horizontal="left" vertical="center" wrapText="1"/>
    </xf>
    <xf numFmtId="171" fontId="97" fillId="52" borderId="0" xfId="1514" applyNumberFormat="1" applyFont="1" applyFill="1" applyBorder="1" applyAlignment="1">
      <alignment horizontal="left" vertical="center" wrapText="1"/>
    </xf>
    <xf numFmtId="0" fontId="44" fillId="0" borderId="87" xfId="1523" applyFont="1" applyFill="1" applyBorder="1" applyAlignment="1">
      <alignment horizontal="left" vertical="center" wrapText="1"/>
    </xf>
    <xf numFmtId="0" fontId="44" fillId="0" borderId="35" xfId="1523" applyFont="1" applyFill="1" applyBorder="1" applyAlignment="1">
      <alignment horizontal="left" vertical="center" wrapText="1"/>
    </xf>
    <xf numFmtId="0" fontId="44" fillId="0" borderId="50" xfId="1523" applyFont="1" applyFill="1" applyBorder="1" applyAlignment="1">
      <alignment horizontal="left" vertical="center" wrapText="1"/>
    </xf>
    <xf numFmtId="0" fontId="44" fillId="0" borderId="85" xfId="1523" applyFont="1" applyFill="1" applyBorder="1" applyAlignment="1">
      <alignment horizontal="left" vertical="center" wrapText="1"/>
    </xf>
    <xf numFmtId="0" fontId="44" fillId="0" borderId="82" xfId="1523" applyFont="1" applyFill="1" applyBorder="1" applyAlignment="1">
      <alignment horizontal="left" vertical="center" wrapText="1"/>
    </xf>
    <xf numFmtId="0" fontId="44" fillId="0" borderId="53" xfId="1523" applyFont="1" applyFill="1" applyBorder="1" applyAlignment="1">
      <alignment horizontal="left" vertical="center" wrapText="1"/>
    </xf>
    <xf numFmtId="0" fontId="49" fillId="30" borderId="66" xfId="1511" applyFont="1" applyFill="1" applyBorder="1" applyAlignment="1">
      <alignment horizontal="left" vertical="center" wrapText="1"/>
    </xf>
    <xf numFmtId="0" fontId="49" fillId="30" borderId="61" xfId="1511" applyFont="1" applyFill="1" applyBorder="1" applyAlignment="1">
      <alignment horizontal="left" vertical="center" wrapText="1"/>
    </xf>
    <xf numFmtId="0" fontId="49" fillId="30" borderId="67" xfId="1511" applyFont="1" applyFill="1" applyBorder="1" applyAlignment="1">
      <alignment horizontal="left" vertical="center" wrapText="1"/>
    </xf>
    <xf numFmtId="0" fontId="44" fillId="0" borderId="87" xfId="1523" applyFont="1" applyBorder="1" applyAlignment="1">
      <alignment horizontal="left" vertical="center" wrapText="1"/>
    </xf>
    <xf numFmtId="0" fontId="44" fillId="0" borderId="35" xfId="1523" applyFont="1" applyBorder="1" applyAlignment="1">
      <alignment horizontal="left" vertical="center" wrapText="1"/>
    </xf>
    <xf numFmtId="0" fontId="44" fillId="0" borderId="50" xfId="1523" applyFont="1" applyBorder="1" applyAlignment="1">
      <alignment horizontal="left" vertical="center" wrapText="1"/>
    </xf>
    <xf numFmtId="0" fontId="44" fillId="29" borderId="87" xfId="1523" applyFont="1" applyFill="1" applyBorder="1" applyAlignment="1">
      <alignment horizontal="left" vertical="center" wrapText="1"/>
    </xf>
    <xf numFmtId="0" fontId="44" fillId="29" borderId="35" xfId="1523" applyFont="1" applyFill="1" applyBorder="1" applyAlignment="1">
      <alignment horizontal="left" vertical="center" wrapText="1"/>
    </xf>
    <xf numFmtId="0" fontId="44" fillId="29" borderId="50" xfId="1523" applyFont="1" applyFill="1" applyBorder="1" applyAlignment="1">
      <alignment horizontal="left" vertical="center" wrapText="1"/>
    </xf>
    <xf numFmtId="0" fontId="44" fillId="0" borderId="85" xfId="1210" applyFont="1" applyFill="1" applyBorder="1" applyAlignment="1">
      <alignment horizontal="left" vertical="center" wrapText="1"/>
    </xf>
    <xf numFmtId="0" fontId="44" fillId="0" borderId="82" xfId="1210" applyFont="1" applyFill="1" applyBorder="1" applyAlignment="1">
      <alignment horizontal="left" vertical="center" wrapText="1"/>
    </xf>
    <xf numFmtId="0" fontId="44" fillId="0" borderId="53" xfId="1210" applyFont="1" applyFill="1" applyBorder="1" applyAlignment="1">
      <alignment horizontal="left" vertical="center" wrapText="1"/>
    </xf>
    <xf numFmtId="0" fontId="49" fillId="30" borderId="40" xfId="1511" applyFont="1" applyFill="1" applyBorder="1" applyAlignment="1">
      <alignment horizontal="left" vertical="center" wrapText="1"/>
    </xf>
    <xf numFmtId="0" fontId="49" fillId="30" borderId="41" xfId="1511" applyFont="1" applyFill="1" applyBorder="1" applyAlignment="1">
      <alignment horizontal="left" vertical="center" wrapText="1"/>
    </xf>
    <xf numFmtId="0" fontId="49" fillId="30" borderId="31" xfId="1511" applyFont="1" applyFill="1" applyBorder="1" applyAlignment="1">
      <alignment horizontal="left" vertical="center" wrapText="1"/>
    </xf>
    <xf numFmtId="0" fontId="44" fillId="0" borderId="94" xfId="1523" applyFont="1" applyBorder="1" applyAlignment="1">
      <alignment horizontal="left" vertical="center" wrapText="1"/>
    </xf>
    <xf numFmtId="0" fontId="44" fillId="0" borderId="93" xfId="1523" applyFont="1" applyBorder="1" applyAlignment="1">
      <alignment horizontal="left" vertical="center" wrapText="1"/>
    </xf>
    <xf numFmtId="0" fontId="44" fillId="0" borderId="18" xfId="1523" applyFont="1" applyBorder="1" applyAlignment="1">
      <alignment horizontal="left" vertical="center" wrapText="1"/>
    </xf>
    <xf numFmtId="0" fontId="44" fillId="0" borderId="85" xfId="1523" applyFont="1" applyBorder="1" applyAlignment="1">
      <alignment horizontal="left" vertical="center" wrapText="1"/>
    </xf>
    <xf numFmtId="0" fontId="44" fillId="0" borderId="82" xfId="1523" applyFont="1" applyBorder="1" applyAlignment="1">
      <alignment horizontal="left" vertical="center" wrapText="1"/>
    </xf>
    <xf numFmtId="0" fontId="44" fillId="0" borderId="53" xfId="1523" applyFont="1" applyBorder="1" applyAlignment="1">
      <alignment horizontal="left" vertical="center" wrapText="1"/>
    </xf>
    <xf numFmtId="0" fontId="44" fillId="0" borderId="89" xfId="1511" applyFont="1" applyBorder="1" applyAlignment="1">
      <alignment horizontal="left" vertical="center" wrapText="1"/>
    </xf>
    <xf numFmtId="0" fontId="44" fillId="0" borderId="34" xfId="1511" applyFont="1" applyBorder="1" applyAlignment="1">
      <alignment horizontal="left" vertical="center" wrapText="1"/>
    </xf>
    <xf numFmtId="0" fontId="44" fillId="0" borderId="49" xfId="1511" applyFont="1" applyBorder="1" applyAlignment="1">
      <alignment horizontal="left" vertical="center" wrapText="1"/>
    </xf>
    <xf numFmtId="0" fontId="49" fillId="30" borderId="57" xfId="1511" applyFont="1" applyFill="1" applyBorder="1" applyAlignment="1">
      <alignment horizontal="left" vertical="center" wrapText="1"/>
    </xf>
    <xf numFmtId="0" fontId="49" fillId="30" borderId="54" xfId="1511" applyFont="1" applyFill="1" applyBorder="1" applyAlignment="1">
      <alignment horizontal="left" vertical="center" wrapText="1"/>
    </xf>
    <xf numFmtId="0" fontId="49" fillId="30" borderId="55" xfId="1511" applyFont="1" applyFill="1" applyBorder="1" applyAlignment="1">
      <alignment horizontal="left" vertical="center" wrapText="1"/>
    </xf>
    <xf numFmtId="0" fontId="44" fillId="0" borderId="94" xfId="1511" applyFont="1" applyBorder="1" applyAlignment="1">
      <alignment horizontal="left" vertical="center" wrapText="1"/>
    </xf>
    <xf numFmtId="0" fontId="44" fillId="0" borderId="93" xfId="1511" applyFont="1" applyBorder="1" applyAlignment="1">
      <alignment horizontal="left" vertical="center" wrapText="1"/>
    </xf>
    <xf numFmtId="0" fontId="44" fillId="0" borderId="18" xfId="1511" applyFont="1" applyBorder="1" applyAlignment="1">
      <alignment horizontal="left" vertical="center" wrapText="1"/>
    </xf>
    <xf numFmtId="0" fontId="44" fillId="0" borderId="87" xfId="1511" applyFont="1" applyFill="1" applyBorder="1" applyAlignment="1">
      <alignment horizontal="left" vertical="center" wrapText="1"/>
    </xf>
    <xf numFmtId="0" fontId="44" fillId="0" borderId="35" xfId="1511" applyFont="1" applyFill="1" applyBorder="1" applyAlignment="1">
      <alignment horizontal="left" vertical="center" wrapText="1"/>
    </xf>
    <xf numFmtId="0" fontId="44" fillId="0" borderId="50" xfId="1511" applyFont="1" applyFill="1" applyBorder="1" applyAlignment="1">
      <alignment horizontal="left" vertical="center" wrapText="1"/>
    </xf>
    <xf numFmtId="0" fontId="44" fillId="0" borderId="85" xfId="1511" applyFont="1" applyFill="1" applyBorder="1" applyAlignment="1">
      <alignment horizontal="left" vertical="center" wrapText="1"/>
    </xf>
    <xf numFmtId="0" fontId="44" fillId="0" borderId="82" xfId="1511" applyFont="1" applyFill="1" applyBorder="1" applyAlignment="1">
      <alignment horizontal="left" vertical="center" wrapText="1"/>
    </xf>
    <xf numFmtId="0" fontId="44" fillId="0" borderId="53" xfId="1511" applyFont="1" applyFill="1" applyBorder="1" applyAlignment="1">
      <alignment horizontal="left" vertical="center" wrapText="1"/>
    </xf>
    <xf numFmtId="0" fontId="49" fillId="30" borderId="21" xfId="1511" applyFont="1" applyFill="1" applyBorder="1" applyAlignment="1">
      <alignment horizontal="left" vertical="center" wrapText="1"/>
    </xf>
    <xf numFmtId="0" fontId="49" fillId="30" borderId="96" xfId="1511" applyFont="1" applyFill="1" applyBorder="1" applyAlignment="1">
      <alignment horizontal="left" vertical="center" wrapText="1"/>
    </xf>
    <xf numFmtId="0" fontId="49" fillId="30" borderId="22" xfId="1511" applyFont="1" applyFill="1" applyBorder="1" applyAlignment="1">
      <alignment horizontal="left" vertical="center" wrapText="1"/>
    </xf>
    <xf numFmtId="0" fontId="44" fillId="0" borderId="94" xfId="1523" applyFont="1" applyFill="1" applyBorder="1" applyAlignment="1">
      <alignment horizontal="left" vertical="center" wrapText="1"/>
    </xf>
    <xf numFmtId="0" fontId="44" fillId="0" borderId="93" xfId="1523" applyFont="1" applyFill="1" applyBorder="1" applyAlignment="1">
      <alignment horizontal="left" vertical="center" wrapText="1"/>
    </xf>
    <xf numFmtId="0" fontId="44" fillId="0" borderId="18" xfId="1523" applyFont="1" applyFill="1" applyBorder="1" applyAlignment="1">
      <alignment horizontal="left" vertical="center" wrapText="1"/>
    </xf>
    <xf numFmtId="0" fontId="49" fillId="0" borderId="0" xfId="1210" applyFont="1" applyAlignment="1">
      <alignment horizontal="center" vertical="center" wrapText="1"/>
    </xf>
    <xf numFmtId="0" fontId="49" fillId="51" borderId="91" xfId="1210" applyFont="1" applyFill="1" applyBorder="1" applyAlignment="1">
      <alignment horizontal="center" vertical="center"/>
    </xf>
    <xf numFmtId="0" fontId="49" fillId="51" borderId="81" xfId="1210" applyFont="1" applyFill="1" applyBorder="1" applyAlignment="1">
      <alignment horizontal="center" vertical="center"/>
    </xf>
    <xf numFmtId="0" fontId="49" fillId="51" borderId="17" xfId="1210" applyFont="1" applyFill="1" applyBorder="1" applyAlignment="1">
      <alignment horizontal="center" vertical="center"/>
    </xf>
    <xf numFmtId="0" fontId="44" fillId="0" borderId="89" xfId="1523" applyFont="1" applyBorder="1" applyAlignment="1">
      <alignment horizontal="left" vertical="center" wrapText="1"/>
    </xf>
    <xf numFmtId="0" fontId="44" fillId="0" borderId="34" xfId="1523" applyFont="1" applyBorder="1" applyAlignment="1">
      <alignment horizontal="left" vertical="center" wrapText="1"/>
    </xf>
    <xf numFmtId="0" fontId="44" fillId="0" borderId="49" xfId="1523" applyFont="1" applyBorder="1" applyAlignment="1">
      <alignment horizontal="left" vertical="center" wrapText="1"/>
    </xf>
    <xf numFmtId="0" fontId="90" fillId="30" borderId="57" xfId="1524" applyFont="1" applyFill="1" applyBorder="1" applyAlignment="1">
      <alignment horizontal="left" vertical="center" wrapText="1"/>
    </xf>
    <xf numFmtId="0" fontId="90" fillId="30" borderId="54" xfId="1524" applyFont="1" applyFill="1" applyBorder="1" applyAlignment="1">
      <alignment horizontal="left" vertical="center" wrapText="1"/>
    </xf>
    <xf numFmtId="0" fontId="90" fillId="30" borderId="55" xfId="1524" applyFont="1" applyFill="1" applyBorder="1" applyAlignment="1">
      <alignment horizontal="left" vertical="center" wrapText="1"/>
    </xf>
    <xf numFmtId="0" fontId="90" fillId="30" borderId="66" xfId="1524" applyFont="1" applyFill="1" applyBorder="1" applyAlignment="1">
      <alignment horizontal="left" vertical="center" wrapText="1"/>
    </xf>
    <xf numFmtId="0" fontId="90" fillId="30" borderId="61" xfId="1524" applyFont="1" applyFill="1" applyBorder="1" applyAlignment="1">
      <alignment horizontal="left" vertical="center" wrapText="1"/>
    </xf>
    <xf numFmtId="0" fontId="90" fillId="30" borderId="67" xfId="1524" applyFont="1" applyFill="1" applyBorder="1" applyAlignment="1">
      <alignment horizontal="left" vertical="center" wrapText="1"/>
    </xf>
    <xf numFmtId="0" fontId="8" fillId="0" borderId="47" xfId="1523" applyFont="1" applyBorder="1" applyAlignment="1">
      <alignment horizontal="left" vertical="center" wrapText="1"/>
    </xf>
    <xf numFmtId="0" fontId="8" fillId="0" borderId="32" xfId="1523" applyFont="1" applyBorder="1" applyAlignment="1">
      <alignment horizontal="left" vertical="center" wrapText="1"/>
    </xf>
    <xf numFmtId="0" fontId="8" fillId="0" borderId="52" xfId="1523" applyFont="1" applyBorder="1" applyAlignment="1">
      <alignment horizontal="left" vertical="center" wrapText="1"/>
    </xf>
    <xf numFmtId="0" fontId="8" fillId="0" borderId="27" xfId="1523" applyFont="1" applyBorder="1" applyAlignment="1">
      <alignment horizontal="left" vertical="center" wrapText="1"/>
    </xf>
    <xf numFmtId="0" fontId="8" fillId="0" borderId="96" xfId="1523" applyFont="1" applyBorder="1" applyAlignment="1">
      <alignment horizontal="left" vertical="center" wrapText="1"/>
    </xf>
    <xf numFmtId="0" fontId="8" fillId="0" borderId="22" xfId="1523" applyFont="1" applyBorder="1" applyAlignment="1">
      <alignment horizontal="left" vertical="center" wrapText="1"/>
    </xf>
    <xf numFmtId="0" fontId="8" fillId="0" borderId="92" xfId="1523" applyFont="1" applyBorder="1" applyAlignment="1">
      <alignment horizontal="left" vertical="center" wrapText="1"/>
    </xf>
    <xf numFmtId="0" fontId="8" fillId="0" borderId="25" xfId="1523" applyFont="1" applyBorder="1" applyAlignment="1">
      <alignment horizontal="left" vertical="center" wrapText="1"/>
    </xf>
    <xf numFmtId="0" fontId="8" fillId="0" borderId="41" xfId="1523" applyFont="1" applyBorder="1" applyAlignment="1">
      <alignment horizontal="left" vertical="center" wrapText="1"/>
    </xf>
    <xf numFmtId="0" fontId="8" fillId="0" borderId="31" xfId="1523" applyFont="1" applyBorder="1" applyAlignment="1">
      <alignment horizontal="left" vertical="center" wrapText="1"/>
    </xf>
    <xf numFmtId="0" fontId="8" fillId="0" borderId="37" xfId="1523" applyFont="1" applyBorder="1" applyAlignment="1">
      <alignment horizontal="left" vertical="center" wrapText="1"/>
    </xf>
    <xf numFmtId="0" fontId="8" fillId="0" borderId="0" xfId="1523" applyFont="1" applyBorder="1" applyAlignment="1">
      <alignment horizontal="left" vertical="center" wrapText="1"/>
    </xf>
    <xf numFmtId="0" fontId="8" fillId="0" borderId="56" xfId="1523" applyFont="1" applyBorder="1" applyAlignment="1">
      <alignment horizontal="left" vertical="center" wrapText="1"/>
    </xf>
    <xf numFmtId="0" fontId="44" fillId="0" borderId="48" xfId="1210" applyFont="1" applyBorder="1" applyAlignment="1">
      <alignment horizontal="left" vertical="center" wrapText="1"/>
    </xf>
    <xf numFmtId="0" fontId="44" fillId="0" borderId="29" xfId="1210" applyFont="1" applyBorder="1" applyAlignment="1">
      <alignment horizontal="left" vertical="center" wrapText="1"/>
    </xf>
    <xf numFmtId="0" fontId="8" fillId="0" borderId="26" xfId="1523" applyFont="1" applyBorder="1" applyAlignment="1">
      <alignment horizontal="left" vertical="center" wrapText="1"/>
    </xf>
    <xf numFmtId="0" fontId="8" fillId="0" borderId="35" xfId="1523" applyFont="1" applyBorder="1" applyAlignment="1">
      <alignment horizontal="left" vertical="center" wrapText="1"/>
    </xf>
    <xf numFmtId="0" fontId="8" fillId="0" borderId="50" xfId="1523" applyFont="1" applyBorder="1" applyAlignment="1">
      <alignment horizontal="left" vertical="center" wrapText="1"/>
    </xf>
    <xf numFmtId="0" fontId="49" fillId="30" borderId="96" xfId="1322" applyFont="1" applyFill="1" applyBorder="1" applyAlignment="1">
      <alignment horizontal="left" vertical="center"/>
    </xf>
    <xf numFmtId="0" fontId="49" fillId="30" borderId="33" xfId="1322" applyFont="1" applyFill="1" applyBorder="1" applyAlignment="1">
      <alignment horizontal="left" vertical="center"/>
    </xf>
    <xf numFmtId="0" fontId="44" fillId="0" borderId="0" xfId="1522" applyFont="1" applyAlignment="1">
      <alignment horizontal="left" vertical="center" wrapText="1"/>
    </xf>
    <xf numFmtId="0" fontId="44" fillId="0" borderId="47" xfId="1322" applyFont="1" applyBorder="1" applyAlignment="1">
      <alignment horizontal="left" vertical="center"/>
    </xf>
    <xf numFmtId="0" fontId="44" fillId="0" borderId="32" xfId="1322" applyFont="1" applyBorder="1" applyAlignment="1">
      <alignment horizontal="left" vertical="center"/>
    </xf>
    <xf numFmtId="0" fontId="44" fillId="0" borderId="52" xfId="1322" applyFont="1" applyBorder="1" applyAlignment="1">
      <alignment horizontal="left" vertical="center"/>
    </xf>
    <xf numFmtId="0" fontId="44" fillId="0" borderId="27" xfId="1322" applyFont="1" applyBorder="1" applyAlignment="1">
      <alignment horizontal="left" vertical="center"/>
    </xf>
    <xf numFmtId="0" fontId="44" fillId="0" borderId="48" xfId="1322" applyFont="1" applyFill="1" applyBorder="1" applyAlignment="1">
      <alignment horizontal="left" vertical="center"/>
    </xf>
    <xf numFmtId="0" fontId="44" fillId="0" borderId="29" xfId="1322" applyFont="1" applyFill="1" applyBorder="1" applyAlignment="1">
      <alignment horizontal="left" vertical="center"/>
    </xf>
    <xf numFmtId="0" fontId="49" fillId="30" borderId="61" xfId="1322" applyFont="1" applyFill="1" applyBorder="1" applyAlignment="1">
      <alignment horizontal="left" vertical="center"/>
    </xf>
    <xf numFmtId="0" fontId="49" fillId="30" borderId="62" xfId="1322" applyFont="1" applyFill="1" applyBorder="1" applyAlignment="1">
      <alignment horizontal="left" vertical="center"/>
    </xf>
    <xf numFmtId="0" fontId="49" fillId="30" borderId="57" xfId="1322" applyFont="1" applyFill="1" applyBorder="1" applyAlignment="1">
      <alignment horizontal="left" vertical="center"/>
    </xf>
    <xf numFmtId="0" fontId="49" fillId="30" borderId="54" xfId="1322" applyFont="1" applyFill="1" applyBorder="1" applyAlignment="1">
      <alignment horizontal="left" vertical="center"/>
    </xf>
    <xf numFmtId="0" fontId="49" fillId="30" borderId="55" xfId="1322" applyFont="1" applyFill="1" applyBorder="1" applyAlignment="1">
      <alignment horizontal="left" vertical="center"/>
    </xf>
    <xf numFmtId="0" fontId="44" fillId="0" borderId="26" xfId="1322" applyFont="1" applyBorder="1" applyAlignment="1">
      <alignment horizontal="left" vertical="center" wrapText="1"/>
    </xf>
    <xf numFmtId="0" fontId="44" fillId="0" borderId="35" xfId="1322" applyFont="1" applyBorder="1" applyAlignment="1">
      <alignment horizontal="left" vertical="center" wrapText="1"/>
    </xf>
    <xf numFmtId="0" fontId="44" fillId="0" borderId="50" xfId="1322" applyFont="1" applyBorder="1" applyAlignment="1">
      <alignment horizontal="left" vertical="center" wrapText="1"/>
    </xf>
    <xf numFmtId="0" fontId="44" fillId="0" borderId="28" xfId="1322" applyFont="1" applyFill="1" applyBorder="1" applyAlignment="1">
      <alignment horizontal="left" vertical="center"/>
    </xf>
    <xf numFmtId="0" fontId="44" fillId="0" borderId="36" xfId="1322" applyFont="1" applyFill="1" applyBorder="1" applyAlignment="1">
      <alignment horizontal="left" vertical="center"/>
    </xf>
    <xf numFmtId="0" fontId="44" fillId="0" borderId="58" xfId="1322" applyFont="1" applyFill="1" applyBorder="1" applyAlignment="1">
      <alignment horizontal="left" vertical="center"/>
    </xf>
    <xf numFmtId="0" fontId="49" fillId="30" borderId="66" xfId="1322" applyFont="1" applyFill="1" applyBorder="1" applyAlignment="1">
      <alignment horizontal="left" vertical="center" wrapText="1"/>
    </xf>
    <xf numFmtId="0" fontId="49" fillId="30" borderId="61" xfId="1322" applyFont="1" applyFill="1" applyBorder="1" applyAlignment="1">
      <alignment horizontal="left" vertical="center" wrapText="1"/>
    </xf>
    <xf numFmtId="0" fontId="49" fillId="30" borderId="67" xfId="1322" applyFont="1" applyFill="1" applyBorder="1" applyAlignment="1">
      <alignment horizontal="left" vertical="center" wrapText="1"/>
    </xf>
    <xf numFmtId="0" fontId="44" fillId="0" borderId="24" xfId="1322" applyFont="1" applyBorder="1" applyAlignment="1">
      <alignment horizontal="left" vertical="center" wrapText="1"/>
    </xf>
    <xf numFmtId="0" fontId="44" fillId="0" borderId="34" xfId="1322" applyFont="1" applyBorder="1" applyAlignment="1">
      <alignment horizontal="left" vertical="center" wrapText="1"/>
    </xf>
    <xf numFmtId="0" fontId="44" fillId="0" borderId="49" xfId="1322" applyFont="1" applyBorder="1" applyAlignment="1">
      <alignment horizontal="left" vertical="center" wrapText="1"/>
    </xf>
    <xf numFmtId="0" fontId="44" fillId="0" borderId="52" xfId="1322" applyFont="1" applyBorder="1" applyAlignment="1">
      <alignment horizontal="left" vertical="center" wrapText="1"/>
    </xf>
    <xf numFmtId="0" fontId="44" fillId="0" borderId="27" xfId="1322" applyFont="1" applyBorder="1" applyAlignment="1">
      <alignment horizontal="left" vertical="center" wrapText="1"/>
    </xf>
    <xf numFmtId="0" fontId="44" fillId="0" borderId="26" xfId="1322" applyFont="1" applyBorder="1" applyAlignment="1">
      <alignment horizontal="left" vertical="center"/>
    </xf>
    <xf numFmtId="0" fontId="44" fillId="0" borderId="50" xfId="1322" applyFont="1" applyBorder="1" applyAlignment="1">
      <alignment horizontal="left" vertical="center"/>
    </xf>
    <xf numFmtId="0" fontId="44" fillId="0" borderId="48" xfId="1322" applyFont="1" applyBorder="1" applyAlignment="1">
      <alignment horizontal="left" vertical="center"/>
    </xf>
    <xf numFmtId="0" fontId="44" fillId="0" borderId="29" xfId="1322" applyFont="1" applyBorder="1" applyAlignment="1">
      <alignment horizontal="left" vertical="center"/>
    </xf>
    <xf numFmtId="0" fontId="49" fillId="30" borderId="67" xfId="1322" applyFont="1" applyFill="1" applyBorder="1" applyAlignment="1">
      <alignment horizontal="left" vertical="center"/>
    </xf>
    <xf numFmtId="0" fontId="49" fillId="30" borderId="66" xfId="1322" applyFont="1" applyFill="1" applyBorder="1" applyAlignment="1">
      <alignment horizontal="left" vertical="center"/>
    </xf>
    <xf numFmtId="0" fontId="44" fillId="0" borderId="35" xfId="1322" applyFont="1" applyBorder="1" applyAlignment="1">
      <alignment horizontal="left" vertical="center"/>
    </xf>
    <xf numFmtId="0" fontId="44" fillId="0" borderId="26" xfId="1322" applyFont="1" applyFill="1" applyBorder="1" applyAlignment="1">
      <alignment horizontal="left" vertical="center" wrapText="1"/>
    </xf>
    <xf numFmtId="0" fontId="44" fillId="0" borderId="50" xfId="1322" applyFont="1" applyFill="1" applyBorder="1" applyAlignment="1">
      <alignment horizontal="left" vertical="center" wrapText="1"/>
    </xf>
    <xf numFmtId="0" fontId="44" fillId="0" borderId="28" xfId="1322" applyFont="1" applyFill="1" applyBorder="1" applyAlignment="1">
      <alignment horizontal="left" vertical="center" wrapText="1"/>
    </xf>
    <xf numFmtId="0" fontId="44" fillId="0" borderId="36" xfId="1322" applyFont="1" applyFill="1" applyBorder="1" applyAlignment="1">
      <alignment horizontal="left" vertical="center" wrapText="1"/>
    </xf>
    <xf numFmtId="0" fontId="44" fillId="0" borderId="58" xfId="1322" applyFont="1" applyFill="1" applyBorder="1" applyAlignment="1">
      <alignment horizontal="left" vertical="center" wrapText="1"/>
    </xf>
    <xf numFmtId="0" fontId="49" fillId="0" borderId="0" xfId="1322" applyFont="1" applyAlignment="1">
      <alignment horizontal="center" vertical="center"/>
    </xf>
    <xf numFmtId="0" fontId="49" fillId="51" borderId="91" xfId="1322" applyFont="1" applyFill="1" applyBorder="1" applyAlignment="1">
      <alignment horizontal="center" vertical="center" wrapText="1"/>
    </xf>
    <xf numFmtId="0" fontId="49" fillId="51" borderId="81" xfId="1322" applyFont="1" applyFill="1" applyBorder="1" applyAlignment="1">
      <alignment horizontal="center" vertical="center" wrapText="1"/>
    </xf>
    <xf numFmtId="0" fontId="49" fillId="51" borderId="17" xfId="1322" applyFont="1" applyFill="1" applyBorder="1" applyAlignment="1">
      <alignment horizontal="center" vertical="center" wrapText="1"/>
    </xf>
    <xf numFmtId="0" fontId="44" fillId="0" borderId="24" xfId="1322" applyFont="1" applyBorder="1" applyAlignment="1">
      <alignment horizontal="left" vertical="center"/>
    </xf>
    <xf numFmtId="0" fontId="44" fillId="0" borderId="34" xfId="1322" applyFont="1" applyBorder="1" applyAlignment="1">
      <alignment horizontal="left" vertical="center"/>
    </xf>
    <xf numFmtId="0" fontId="44" fillId="0" borderId="49" xfId="1322" applyFont="1" applyBorder="1" applyAlignment="1">
      <alignment horizontal="left" vertical="center"/>
    </xf>
    <xf numFmtId="0" fontId="45" fillId="0" borderId="0" xfId="0" applyFont="1" applyAlignment="1">
      <alignment horizontal="center" vertical="center" wrapText="1"/>
    </xf>
    <xf numFmtId="0" fontId="91" fillId="0" borderId="0" xfId="0" applyFont="1" applyAlignment="1">
      <alignment horizontal="justify" vertical="center" wrapText="1"/>
    </xf>
    <xf numFmtId="0" fontId="45" fillId="0" borderId="0" xfId="0" applyFont="1" applyAlignment="1">
      <alignment horizontal="right" vertical="center" wrapText="1"/>
    </xf>
    <xf numFmtId="0" fontId="90" fillId="0" borderId="0" xfId="0" applyFont="1" applyFill="1" applyAlignment="1">
      <alignment horizontal="right"/>
    </xf>
    <xf numFmtId="0" fontId="106" fillId="52" borderId="0" xfId="0" applyFont="1" applyFill="1" applyAlignment="1">
      <alignment horizontal="center" vertical="center"/>
    </xf>
    <xf numFmtId="0" fontId="106" fillId="0" borderId="0" xfId="0" applyFont="1" applyFill="1" applyAlignment="1">
      <alignment horizontal="center" vertical="center"/>
    </xf>
    <xf numFmtId="0" fontId="58" fillId="0" borderId="0" xfId="0" applyFont="1" applyAlignment="1">
      <alignment horizontal="center" vertical="center"/>
    </xf>
  </cellXfs>
  <cellStyles count="1532">
    <cellStyle name="=D:\WINNT\SYSTEM32\COMMAND.COM" xfId="988"/>
    <cellStyle name="1 indent" xfId="989"/>
    <cellStyle name="1enter" xfId="990"/>
    <cellStyle name="1enter 2" xfId="991"/>
    <cellStyle name="2 indents" xfId="992"/>
    <cellStyle name="20% - Accent1 10" xfId="5"/>
    <cellStyle name="20% - Accent1 10 2" xfId="6"/>
    <cellStyle name="20% - Accent1 11" xfId="7"/>
    <cellStyle name="20% - Accent1 11 2" xfId="8"/>
    <cellStyle name="20% - Accent1 12" xfId="9"/>
    <cellStyle name="20% - Accent1 12 2" xfId="10"/>
    <cellStyle name="20% - Accent1 13" xfId="11"/>
    <cellStyle name="20% - Accent1 13 2" xfId="12"/>
    <cellStyle name="20% - Accent1 14" xfId="13"/>
    <cellStyle name="20% - Accent1 14 2" xfId="14"/>
    <cellStyle name="20% - Accent1 2" xfId="15"/>
    <cellStyle name="20% - Accent1 2 2" xfId="16"/>
    <cellStyle name="20% - Accent1 2 2 2" xfId="17"/>
    <cellStyle name="20% - Accent1 2 2_sporedba po zemji" xfId="994"/>
    <cellStyle name="20% - Accent1 2 3" xfId="18"/>
    <cellStyle name="20% - Accent1 2 3 2" xfId="19"/>
    <cellStyle name="20% - Accent1 2 3_sporedba po zemji" xfId="995"/>
    <cellStyle name="20% - Accent1 2 4" xfId="20"/>
    <cellStyle name="20% - Accent1 2 5" xfId="996"/>
    <cellStyle name="20% - Accent1 2_sporedba po zemji" xfId="993"/>
    <cellStyle name="20% - Accent1 3" xfId="21"/>
    <cellStyle name="20% - Accent1 3 2" xfId="22"/>
    <cellStyle name="20% - Accent1 4" xfId="23"/>
    <cellStyle name="20% - Accent1 4 2" xfId="24"/>
    <cellStyle name="20% - Accent1 5" xfId="25"/>
    <cellStyle name="20% - Accent1 5 2" xfId="26"/>
    <cellStyle name="20% - Accent1 6" xfId="27"/>
    <cellStyle name="20% - Accent1 6 2" xfId="28"/>
    <cellStyle name="20% - Accent1 7" xfId="29"/>
    <cellStyle name="20% - Accent1 7 2" xfId="30"/>
    <cellStyle name="20% - Accent1 8" xfId="31"/>
    <cellStyle name="20% - Accent1 8 2" xfId="32"/>
    <cellStyle name="20% - Accent1 9" xfId="33"/>
    <cellStyle name="20% - Accent1 9 2" xfId="34"/>
    <cellStyle name="20% - Accent2 10" xfId="35"/>
    <cellStyle name="20% - Accent2 10 2" xfId="36"/>
    <cellStyle name="20% - Accent2 11" xfId="37"/>
    <cellStyle name="20% - Accent2 11 2" xfId="38"/>
    <cellStyle name="20% - Accent2 12" xfId="39"/>
    <cellStyle name="20% - Accent2 12 2" xfId="40"/>
    <cellStyle name="20% - Accent2 13" xfId="41"/>
    <cellStyle name="20% - Accent2 13 2" xfId="42"/>
    <cellStyle name="20% - Accent2 14" xfId="43"/>
    <cellStyle name="20% - Accent2 14 2" xfId="44"/>
    <cellStyle name="20% - Accent2 2" xfId="45"/>
    <cellStyle name="20% - Accent2 2 2" xfId="46"/>
    <cellStyle name="20% - Accent2 2 2 2" xfId="47"/>
    <cellStyle name="20% - Accent2 2 2_sporedba po zemji" xfId="998"/>
    <cellStyle name="20% - Accent2 2 3" xfId="48"/>
    <cellStyle name="20% - Accent2 2 3 2" xfId="49"/>
    <cellStyle name="20% - Accent2 2 3_sporedba po zemji" xfId="999"/>
    <cellStyle name="20% - Accent2 2 4" xfId="50"/>
    <cellStyle name="20% - Accent2 2 5" xfId="1000"/>
    <cellStyle name="20% - Accent2 2_sporedba po zemji" xfId="997"/>
    <cellStyle name="20% - Accent2 3" xfId="51"/>
    <cellStyle name="20% - Accent2 3 2" xfId="52"/>
    <cellStyle name="20% - Accent2 4" xfId="53"/>
    <cellStyle name="20% - Accent2 4 2" xfId="54"/>
    <cellStyle name="20% - Accent2 5" xfId="55"/>
    <cellStyle name="20% - Accent2 5 2" xfId="56"/>
    <cellStyle name="20% - Accent2 6" xfId="57"/>
    <cellStyle name="20% - Accent2 6 2" xfId="58"/>
    <cellStyle name="20% - Accent2 7" xfId="59"/>
    <cellStyle name="20% - Accent2 7 2" xfId="60"/>
    <cellStyle name="20% - Accent2 8" xfId="61"/>
    <cellStyle name="20% - Accent2 8 2" xfId="62"/>
    <cellStyle name="20% - Accent2 9" xfId="63"/>
    <cellStyle name="20% - Accent2 9 2" xfId="64"/>
    <cellStyle name="20% - Accent3 10" xfId="65"/>
    <cellStyle name="20% - Accent3 10 2" xfId="66"/>
    <cellStyle name="20% - Accent3 11" xfId="67"/>
    <cellStyle name="20% - Accent3 11 2" xfId="68"/>
    <cellStyle name="20% - Accent3 12" xfId="69"/>
    <cellStyle name="20% - Accent3 12 2" xfId="70"/>
    <cellStyle name="20% - Accent3 13" xfId="71"/>
    <cellStyle name="20% - Accent3 13 2" xfId="72"/>
    <cellStyle name="20% - Accent3 14" xfId="73"/>
    <cellStyle name="20% - Accent3 14 2" xfId="74"/>
    <cellStyle name="20% - Accent3 2" xfId="75"/>
    <cellStyle name="20% - Accent3 2 2" xfId="76"/>
    <cellStyle name="20% - Accent3 2 2 2" xfId="77"/>
    <cellStyle name="20% - Accent3 2 2_sporedba po zemji" xfId="1002"/>
    <cellStyle name="20% - Accent3 2 3" xfId="78"/>
    <cellStyle name="20% - Accent3 2 3 2" xfId="79"/>
    <cellStyle name="20% - Accent3 2 3_sporedba po zemji" xfId="1003"/>
    <cellStyle name="20% - Accent3 2 4" xfId="80"/>
    <cellStyle name="20% - Accent3 2 5" xfId="1004"/>
    <cellStyle name="20% - Accent3 2_sporedba po zemji" xfId="1001"/>
    <cellStyle name="20% - Accent3 3" xfId="81"/>
    <cellStyle name="20% - Accent3 3 2" xfId="82"/>
    <cellStyle name="20% - Accent3 4" xfId="83"/>
    <cellStyle name="20% - Accent3 4 2" xfId="84"/>
    <cellStyle name="20% - Accent3 5" xfId="85"/>
    <cellStyle name="20% - Accent3 5 2" xfId="86"/>
    <cellStyle name="20% - Accent3 6" xfId="87"/>
    <cellStyle name="20% - Accent3 6 2" xfId="88"/>
    <cellStyle name="20% - Accent3 7" xfId="89"/>
    <cellStyle name="20% - Accent3 7 2" xfId="90"/>
    <cellStyle name="20% - Accent3 8" xfId="91"/>
    <cellStyle name="20% - Accent3 8 2" xfId="92"/>
    <cellStyle name="20% - Accent3 9" xfId="93"/>
    <cellStyle name="20% - Accent3 9 2" xfId="94"/>
    <cellStyle name="20% - Accent4 10" xfId="95"/>
    <cellStyle name="20% - Accent4 10 2" xfId="96"/>
    <cellStyle name="20% - Accent4 11" xfId="97"/>
    <cellStyle name="20% - Accent4 11 2" xfId="98"/>
    <cellStyle name="20% - Accent4 12" xfId="99"/>
    <cellStyle name="20% - Accent4 12 2" xfId="100"/>
    <cellStyle name="20% - Accent4 13" xfId="101"/>
    <cellStyle name="20% - Accent4 13 2" xfId="102"/>
    <cellStyle name="20% - Accent4 14" xfId="103"/>
    <cellStyle name="20% - Accent4 14 2" xfId="104"/>
    <cellStyle name="20% - Accent4 2" xfId="105"/>
    <cellStyle name="20% - Accent4 2 2" xfId="106"/>
    <cellStyle name="20% - Accent4 2 2 2" xfId="107"/>
    <cellStyle name="20% - Accent4 2 2_sporedba po zemji" xfId="1006"/>
    <cellStyle name="20% - Accent4 2 3" xfId="108"/>
    <cellStyle name="20% - Accent4 2 3 2" xfId="109"/>
    <cellStyle name="20% - Accent4 2 3_sporedba po zemji" xfId="1007"/>
    <cellStyle name="20% - Accent4 2 4" xfId="110"/>
    <cellStyle name="20% - Accent4 2 5" xfId="1008"/>
    <cellStyle name="20% - Accent4 2_sporedba po zemji" xfId="1005"/>
    <cellStyle name="20% - Accent4 3" xfId="111"/>
    <cellStyle name="20% - Accent4 3 2" xfId="112"/>
    <cellStyle name="20% - Accent4 4" xfId="113"/>
    <cellStyle name="20% - Accent4 4 2" xfId="114"/>
    <cellStyle name="20% - Accent4 5" xfId="115"/>
    <cellStyle name="20% - Accent4 5 2" xfId="116"/>
    <cellStyle name="20% - Accent4 6" xfId="117"/>
    <cellStyle name="20% - Accent4 6 2" xfId="118"/>
    <cellStyle name="20% - Accent4 7" xfId="119"/>
    <cellStyle name="20% - Accent4 7 2" xfId="120"/>
    <cellStyle name="20% - Accent4 8" xfId="121"/>
    <cellStyle name="20% - Accent4 8 2" xfId="122"/>
    <cellStyle name="20% - Accent4 9" xfId="123"/>
    <cellStyle name="20% - Accent4 9 2" xfId="124"/>
    <cellStyle name="20% - Accent5 10" xfId="125"/>
    <cellStyle name="20% - Accent5 10 2" xfId="126"/>
    <cellStyle name="20% - Accent5 11" xfId="127"/>
    <cellStyle name="20% - Accent5 11 2" xfId="128"/>
    <cellStyle name="20% - Accent5 12" xfId="129"/>
    <cellStyle name="20% - Accent5 12 2" xfId="130"/>
    <cellStyle name="20% - Accent5 13" xfId="131"/>
    <cellStyle name="20% - Accent5 13 2" xfId="132"/>
    <cellStyle name="20% - Accent5 14" xfId="133"/>
    <cellStyle name="20% - Accent5 14 2" xfId="134"/>
    <cellStyle name="20% - Accent5 2" xfId="135"/>
    <cellStyle name="20% - Accent5 2 2" xfId="136"/>
    <cellStyle name="20% - Accent5 2 2 2" xfId="137"/>
    <cellStyle name="20% - Accent5 2 2_sporedba po zemji" xfId="1009"/>
    <cellStyle name="20% - Accent5 2 3" xfId="138"/>
    <cellStyle name="20% - Accent5 2 3 2" xfId="139"/>
    <cellStyle name="20% - Accent5 2 3_sporedba po zemji" xfId="1010"/>
    <cellStyle name="20% - Accent5 2 4" xfId="140"/>
    <cellStyle name="20% - Accent5 2 5" xfId="1011"/>
    <cellStyle name="20% - Accent5 3" xfId="141"/>
    <cellStyle name="20% - Accent5 3 2" xfId="142"/>
    <cellStyle name="20% - Accent5 4" xfId="143"/>
    <cellStyle name="20% - Accent5 4 2" xfId="144"/>
    <cellStyle name="20% - Accent5 5" xfId="145"/>
    <cellStyle name="20% - Accent5 5 2" xfId="146"/>
    <cellStyle name="20% - Accent5 6" xfId="147"/>
    <cellStyle name="20% - Accent5 6 2" xfId="148"/>
    <cellStyle name="20% - Accent5 7" xfId="149"/>
    <cellStyle name="20% - Accent5 7 2" xfId="150"/>
    <cellStyle name="20% - Accent5 8" xfId="151"/>
    <cellStyle name="20% - Accent5 8 2" xfId="152"/>
    <cellStyle name="20% - Accent5 9" xfId="153"/>
    <cellStyle name="20% - Accent5 9 2" xfId="154"/>
    <cellStyle name="20% - Accent6 10" xfId="155"/>
    <cellStyle name="20% - Accent6 10 2" xfId="156"/>
    <cellStyle name="20% - Accent6 11" xfId="157"/>
    <cellStyle name="20% - Accent6 11 2" xfId="158"/>
    <cellStyle name="20% - Accent6 12" xfId="159"/>
    <cellStyle name="20% - Accent6 12 2" xfId="160"/>
    <cellStyle name="20% - Accent6 13" xfId="161"/>
    <cellStyle name="20% - Accent6 13 2" xfId="162"/>
    <cellStyle name="20% - Accent6 14" xfId="163"/>
    <cellStyle name="20% - Accent6 14 2" xfId="164"/>
    <cellStyle name="20% - Accent6 2" xfId="165"/>
    <cellStyle name="20% - Accent6 2 2" xfId="166"/>
    <cellStyle name="20% - Accent6 2 2 2" xfId="167"/>
    <cellStyle name="20% - Accent6 2 2_sporedba po zemji" xfId="1013"/>
    <cellStyle name="20% - Accent6 2 3" xfId="168"/>
    <cellStyle name="20% - Accent6 2 3 2" xfId="169"/>
    <cellStyle name="20% - Accent6 2 3_sporedba po zemji" xfId="1014"/>
    <cellStyle name="20% - Accent6 2 4" xfId="170"/>
    <cellStyle name="20% - Accent6 2 5" xfId="1015"/>
    <cellStyle name="20% - Accent6 2_sporedba po zemji" xfId="1012"/>
    <cellStyle name="20% - Accent6 3" xfId="171"/>
    <cellStyle name="20% - Accent6 3 2" xfId="172"/>
    <cellStyle name="20% - Accent6 4" xfId="173"/>
    <cellStyle name="20% - Accent6 4 2" xfId="174"/>
    <cellStyle name="20% - Accent6 5" xfId="175"/>
    <cellStyle name="20% - Accent6 5 2" xfId="176"/>
    <cellStyle name="20% - Accent6 6" xfId="177"/>
    <cellStyle name="20% - Accent6 6 2" xfId="178"/>
    <cellStyle name="20% - Accent6 7" xfId="179"/>
    <cellStyle name="20% - Accent6 7 2" xfId="180"/>
    <cellStyle name="20% - Accent6 8" xfId="181"/>
    <cellStyle name="20% - Accent6 8 2" xfId="182"/>
    <cellStyle name="20% - Accent6 9" xfId="183"/>
    <cellStyle name="20% - Accent6 9 2" xfId="184"/>
    <cellStyle name="3 indents" xfId="1016"/>
    <cellStyle name="4 indents" xfId="1017"/>
    <cellStyle name="40% - Accent1 10" xfId="185"/>
    <cellStyle name="40% - Accent1 10 2" xfId="186"/>
    <cellStyle name="40% - Accent1 11" xfId="187"/>
    <cellStyle name="40% - Accent1 11 2" xfId="188"/>
    <cellStyle name="40% - Accent1 12" xfId="189"/>
    <cellStyle name="40% - Accent1 12 2" xfId="190"/>
    <cellStyle name="40% - Accent1 13" xfId="191"/>
    <cellStyle name="40% - Accent1 13 2" xfId="192"/>
    <cellStyle name="40% - Accent1 14" xfId="193"/>
    <cellStyle name="40% - Accent1 14 2" xfId="194"/>
    <cellStyle name="40% - Accent1 2" xfId="195"/>
    <cellStyle name="40% - Accent1 2 2" xfId="196"/>
    <cellStyle name="40% - Accent1 2 2 2" xfId="197"/>
    <cellStyle name="40% - Accent1 2 2_sporedba po zemji" xfId="1019"/>
    <cellStyle name="40% - Accent1 2 3" xfId="198"/>
    <cellStyle name="40% - Accent1 2 3 2" xfId="199"/>
    <cellStyle name="40% - Accent1 2 3_sporedba po zemji" xfId="1020"/>
    <cellStyle name="40% - Accent1 2 4" xfId="200"/>
    <cellStyle name="40% - Accent1 2 5" xfId="1021"/>
    <cellStyle name="40% - Accent1 2_sporedba po zemji" xfId="1018"/>
    <cellStyle name="40% - Accent1 3" xfId="201"/>
    <cellStyle name="40% - Accent1 3 2" xfId="202"/>
    <cellStyle name="40% - Accent1 4" xfId="203"/>
    <cellStyle name="40% - Accent1 4 2" xfId="204"/>
    <cellStyle name="40% - Accent1 5" xfId="205"/>
    <cellStyle name="40% - Accent1 5 2" xfId="206"/>
    <cellStyle name="40% - Accent1 6" xfId="207"/>
    <cellStyle name="40% - Accent1 6 2" xfId="208"/>
    <cellStyle name="40% - Accent1 7" xfId="209"/>
    <cellStyle name="40% - Accent1 7 2" xfId="210"/>
    <cellStyle name="40% - Accent1 8" xfId="211"/>
    <cellStyle name="40% - Accent1 8 2" xfId="212"/>
    <cellStyle name="40% - Accent1 9" xfId="213"/>
    <cellStyle name="40% - Accent1 9 2" xfId="214"/>
    <cellStyle name="40% - Accent2 10" xfId="215"/>
    <cellStyle name="40% - Accent2 10 2" xfId="216"/>
    <cellStyle name="40% - Accent2 11" xfId="217"/>
    <cellStyle name="40% - Accent2 11 2" xfId="218"/>
    <cellStyle name="40% - Accent2 12" xfId="219"/>
    <cellStyle name="40% - Accent2 12 2" xfId="220"/>
    <cellStyle name="40% - Accent2 13" xfId="221"/>
    <cellStyle name="40% - Accent2 13 2" xfId="222"/>
    <cellStyle name="40% - Accent2 14" xfId="223"/>
    <cellStyle name="40% - Accent2 14 2" xfId="224"/>
    <cellStyle name="40% - Accent2 2" xfId="225"/>
    <cellStyle name="40% - Accent2 2 2" xfId="226"/>
    <cellStyle name="40% - Accent2 2 2 2" xfId="227"/>
    <cellStyle name="40% - Accent2 2 2_sporedba po zemji" xfId="1022"/>
    <cellStyle name="40% - Accent2 2 3" xfId="228"/>
    <cellStyle name="40% - Accent2 2 3 2" xfId="229"/>
    <cellStyle name="40% - Accent2 2 3_sporedba po zemji" xfId="1023"/>
    <cellStyle name="40% - Accent2 2 4" xfId="230"/>
    <cellStyle name="40% - Accent2 2 5" xfId="1024"/>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2" xfId="255"/>
    <cellStyle name="40% - Accent3 2 2" xfId="256"/>
    <cellStyle name="40% - Accent3 2 2 2" xfId="257"/>
    <cellStyle name="40% - Accent3 2 2_sporedba po zemji" xfId="1026"/>
    <cellStyle name="40% - Accent3 2 3" xfId="258"/>
    <cellStyle name="40% - Accent3 2 3 2" xfId="259"/>
    <cellStyle name="40% - Accent3 2 3_sporedba po zemji" xfId="1027"/>
    <cellStyle name="40% - Accent3 2 4" xfId="260"/>
    <cellStyle name="40% - Accent3 2 5" xfId="1028"/>
    <cellStyle name="40% - Accent3 2_sporedba po zemji" xfId="1025"/>
    <cellStyle name="40% - Accent3 3" xfId="261"/>
    <cellStyle name="40% - Accent3 3 2" xfId="262"/>
    <cellStyle name="40% - Accent3 4" xfId="263"/>
    <cellStyle name="40% - Accent3 4 2" xfId="264"/>
    <cellStyle name="40% - Accent3 5" xfId="265"/>
    <cellStyle name="40% - Accent3 5 2" xfId="266"/>
    <cellStyle name="40% - Accent3 6" xfId="267"/>
    <cellStyle name="40% - Accent3 6 2" xfId="268"/>
    <cellStyle name="40% - Accent3 7" xfId="269"/>
    <cellStyle name="40% - Accent3 7 2" xfId="270"/>
    <cellStyle name="40% - Accent3 8" xfId="271"/>
    <cellStyle name="40% - Accent3 8 2" xfId="272"/>
    <cellStyle name="40% - Accent3 9" xfId="273"/>
    <cellStyle name="40% - Accent3 9 2" xfId="274"/>
    <cellStyle name="40% - Accent4 10" xfId="275"/>
    <cellStyle name="40% - Accent4 10 2" xfId="276"/>
    <cellStyle name="40% - Accent4 11" xfId="277"/>
    <cellStyle name="40% - Accent4 11 2" xfId="278"/>
    <cellStyle name="40% - Accent4 12" xfId="279"/>
    <cellStyle name="40% - Accent4 12 2" xfId="280"/>
    <cellStyle name="40% - Accent4 13" xfId="281"/>
    <cellStyle name="40% - Accent4 13 2" xfId="282"/>
    <cellStyle name="40% - Accent4 14" xfId="283"/>
    <cellStyle name="40% - Accent4 14 2" xfId="284"/>
    <cellStyle name="40% - Accent4 2" xfId="285"/>
    <cellStyle name="40% - Accent4 2 2" xfId="286"/>
    <cellStyle name="40% - Accent4 2 2 2" xfId="287"/>
    <cellStyle name="40% - Accent4 2 2_sporedba po zemji" xfId="1030"/>
    <cellStyle name="40% - Accent4 2 3" xfId="288"/>
    <cellStyle name="40% - Accent4 2 3 2" xfId="289"/>
    <cellStyle name="40% - Accent4 2 3_sporedba po zemji" xfId="1031"/>
    <cellStyle name="40% - Accent4 2 4" xfId="290"/>
    <cellStyle name="40% - Accent4 2 5" xfId="1032"/>
    <cellStyle name="40% - Accent4 2_sporedba po zemji" xfId="1029"/>
    <cellStyle name="40% - Accent4 3" xfId="291"/>
    <cellStyle name="40% - Accent4 3 2" xfId="292"/>
    <cellStyle name="40% - Accent4 4" xfId="293"/>
    <cellStyle name="40% - Accent4 4 2" xfId="294"/>
    <cellStyle name="40% - Accent4 5" xfId="295"/>
    <cellStyle name="40% - Accent4 5 2" xfId="296"/>
    <cellStyle name="40% - Accent4 6" xfId="297"/>
    <cellStyle name="40% - Accent4 6 2" xfId="298"/>
    <cellStyle name="40% - Accent4 7" xfId="299"/>
    <cellStyle name="40% - Accent4 7 2" xfId="300"/>
    <cellStyle name="40% - Accent4 8" xfId="301"/>
    <cellStyle name="40% - Accent4 8 2" xfId="302"/>
    <cellStyle name="40% - Accent4 9" xfId="303"/>
    <cellStyle name="40% - Accent4 9 2" xfId="304"/>
    <cellStyle name="40% - Accent5 10" xfId="305"/>
    <cellStyle name="40% - Accent5 10 2" xfId="306"/>
    <cellStyle name="40% - Accent5 11" xfId="307"/>
    <cellStyle name="40% - Accent5 11 2" xfId="308"/>
    <cellStyle name="40% - Accent5 12" xfId="309"/>
    <cellStyle name="40% - Accent5 12 2" xfId="310"/>
    <cellStyle name="40% - Accent5 13" xfId="311"/>
    <cellStyle name="40% - Accent5 13 2" xfId="312"/>
    <cellStyle name="40% - Accent5 14" xfId="313"/>
    <cellStyle name="40% - Accent5 14 2" xfId="314"/>
    <cellStyle name="40% - Accent5 2" xfId="315"/>
    <cellStyle name="40% - Accent5 2 2" xfId="316"/>
    <cellStyle name="40% - Accent5 2 2 2" xfId="317"/>
    <cellStyle name="40% - Accent5 2 2_sporedba po zemji" xfId="1033"/>
    <cellStyle name="40% - Accent5 2 3" xfId="318"/>
    <cellStyle name="40% - Accent5 2 3 2" xfId="319"/>
    <cellStyle name="40% - Accent5 2 3_sporedba po zemji" xfId="1034"/>
    <cellStyle name="40% - Accent5 2 4" xfId="320"/>
    <cellStyle name="40% - Accent5 2 5" xfId="1035"/>
    <cellStyle name="40% - Accent5 3" xfId="321"/>
    <cellStyle name="40% - Accent5 3 2" xfId="322"/>
    <cellStyle name="40% - Accent5 4" xfId="323"/>
    <cellStyle name="40% - Accent5 4 2" xfId="324"/>
    <cellStyle name="40% - Accent5 5" xfId="325"/>
    <cellStyle name="40% - Accent5 5 2" xfId="326"/>
    <cellStyle name="40% - Accent5 6" xfId="327"/>
    <cellStyle name="40% - Accent5 6 2" xfId="328"/>
    <cellStyle name="40% - Accent5 7" xfId="329"/>
    <cellStyle name="40% - Accent5 7 2" xfId="330"/>
    <cellStyle name="40% - Accent5 8" xfId="331"/>
    <cellStyle name="40% - Accent5 8 2" xfId="332"/>
    <cellStyle name="40% - Accent5 9" xfId="333"/>
    <cellStyle name="40% - Accent5 9 2" xfId="334"/>
    <cellStyle name="40% - Accent6 10" xfId="335"/>
    <cellStyle name="40% - Accent6 10 2" xfId="336"/>
    <cellStyle name="40% - Accent6 11" xfId="337"/>
    <cellStyle name="40% - Accent6 11 2" xfId="338"/>
    <cellStyle name="40% - Accent6 12" xfId="339"/>
    <cellStyle name="40% - Accent6 12 2" xfId="340"/>
    <cellStyle name="40% - Accent6 13" xfId="341"/>
    <cellStyle name="40% - Accent6 13 2" xfId="342"/>
    <cellStyle name="40% - Accent6 14" xfId="343"/>
    <cellStyle name="40% - Accent6 14 2" xfId="344"/>
    <cellStyle name="40% - Accent6 2" xfId="345"/>
    <cellStyle name="40% - Accent6 2 2" xfId="346"/>
    <cellStyle name="40% - Accent6 2 2 2" xfId="347"/>
    <cellStyle name="40% - Accent6 2 2_sporedba po zemji" xfId="1037"/>
    <cellStyle name="40% - Accent6 2 3" xfId="348"/>
    <cellStyle name="40% - Accent6 2 3 2" xfId="349"/>
    <cellStyle name="40% - Accent6 2 3_sporedba po zemji" xfId="1038"/>
    <cellStyle name="40% - Accent6 2 4" xfId="350"/>
    <cellStyle name="40% - Accent6 2 5" xfId="1039"/>
    <cellStyle name="40% - Accent6 2_sporedba po zemji" xfId="1036"/>
    <cellStyle name="40% - Accent6 3" xfId="351"/>
    <cellStyle name="40% - Accent6 3 2" xfId="352"/>
    <cellStyle name="40% - Accent6 4" xfId="353"/>
    <cellStyle name="40% - Accent6 4 2" xfId="354"/>
    <cellStyle name="40% - Accent6 5" xfId="355"/>
    <cellStyle name="40% - Accent6 5 2" xfId="356"/>
    <cellStyle name="40% - Accent6 6" xfId="357"/>
    <cellStyle name="40% - Accent6 6 2" xfId="358"/>
    <cellStyle name="40% - Accent6 7" xfId="359"/>
    <cellStyle name="40% - Accent6 7 2" xfId="360"/>
    <cellStyle name="40% - Accent6 8" xfId="361"/>
    <cellStyle name="40% - Accent6 8 2" xfId="362"/>
    <cellStyle name="40% - Accent6 9" xfId="363"/>
    <cellStyle name="40% - Accent6 9 2" xfId="364"/>
    <cellStyle name="5 indents" xfId="1040"/>
    <cellStyle name="60% - Accent1 10" xfId="365"/>
    <cellStyle name="60% - Accent1 11" xfId="366"/>
    <cellStyle name="60% - Accent1 12" xfId="367"/>
    <cellStyle name="60% - Accent1 13" xfId="368"/>
    <cellStyle name="60% - Accent1 14" xfId="369"/>
    <cellStyle name="60% - Accent1 2" xfId="370"/>
    <cellStyle name="60% - Accent1 2 2" xfId="371"/>
    <cellStyle name="60% - Accent1 2 2 2" xfId="1043"/>
    <cellStyle name="60% - Accent1 2 2_sporedba po zemji" xfId="1042"/>
    <cellStyle name="60% - Accent1 2 3" xfId="372"/>
    <cellStyle name="60% - Accent1 2 4" xfId="1044"/>
    <cellStyle name="60% - Accent1 2 5" xfId="1045"/>
    <cellStyle name="60% - Accent1 2_sporedba po zemji" xfId="1041"/>
    <cellStyle name="60% - Accent1 3" xfId="373"/>
    <cellStyle name="60% - Accent1 3 2" xfId="1046"/>
    <cellStyle name="60% - Accent1 4" xfId="374"/>
    <cellStyle name="60% - Accent1 5" xfId="375"/>
    <cellStyle name="60% - Accent1 6" xfId="376"/>
    <cellStyle name="60% - Accent1 7" xfId="377"/>
    <cellStyle name="60% - Accent1 8" xfId="378"/>
    <cellStyle name="60% - Accent1 9" xfId="379"/>
    <cellStyle name="60% - Accent2 10" xfId="380"/>
    <cellStyle name="60% - Accent2 11" xfId="381"/>
    <cellStyle name="60% - Accent2 12" xfId="382"/>
    <cellStyle name="60% - Accent2 13" xfId="383"/>
    <cellStyle name="60% - Accent2 14" xfId="384"/>
    <cellStyle name="60% - Accent2 2" xfId="385"/>
    <cellStyle name="60% - Accent2 2 2" xfId="386"/>
    <cellStyle name="60% - Accent2 2 2 2" xfId="1047"/>
    <cellStyle name="60% - Accent2 2 3" xfId="387"/>
    <cellStyle name="60% - Accent2 2 4" xfId="1048"/>
    <cellStyle name="60% - Accent2 2 5" xfId="1049"/>
    <cellStyle name="60% - Accent2 3" xfId="388"/>
    <cellStyle name="60% - Accent2 3 2" xfId="1050"/>
    <cellStyle name="60% - Accent2 4" xfId="389"/>
    <cellStyle name="60% - Accent2 5" xfId="390"/>
    <cellStyle name="60% - Accent2 6" xfId="391"/>
    <cellStyle name="60% - Accent2 7" xfId="392"/>
    <cellStyle name="60% - Accent2 8" xfId="393"/>
    <cellStyle name="60% - Accent2 9" xfId="394"/>
    <cellStyle name="60% - Accent3 10" xfId="395"/>
    <cellStyle name="60% - Accent3 11" xfId="396"/>
    <cellStyle name="60% - Accent3 12" xfId="397"/>
    <cellStyle name="60% - Accent3 13" xfId="398"/>
    <cellStyle name="60% - Accent3 14" xfId="399"/>
    <cellStyle name="60% - Accent3 2" xfId="400"/>
    <cellStyle name="60% - Accent3 2 2" xfId="401"/>
    <cellStyle name="60% - Accent3 2 2 2" xfId="1053"/>
    <cellStyle name="60% - Accent3 2 2_sporedba po zemji" xfId="1052"/>
    <cellStyle name="60% - Accent3 2 3" xfId="402"/>
    <cellStyle name="60% - Accent3 2 4" xfId="1054"/>
    <cellStyle name="60% - Accent3 2 5" xfId="1055"/>
    <cellStyle name="60% - Accent3 2_sporedba po zemji" xfId="1051"/>
    <cellStyle name="60% - Accent3 3" xfId="403"/>
    <cellStyle name="60% - Accent3 3 2" xfId="1056"/>
    <cellStyle name="60% - Accent3 4" xfId="404"/>
    <cellStyle name="60% - Accent3 5" xfId="405"/>
    <cellStyle name="60% - Accent3 6" xfId="406"/>
    <cellStyle name="60% - Accent3 7" xfId="407"/>
    <cellStyle name="60% - Accent3 8" xfId="408"/>
    <cellStyle name="60% - Accent3 9" xfId="409"/>
    <cellStyle name="60% - Accent4 10" xfId="410"/>
    <cellStyle name="60% - Accent4 11" xfId="411"/>
    <cellStyle name="60% - Accent4 12" xfId="412"/>
    <cellStyle name="60% - Accent4 13" xfId="413"/>
    <cellStyle name="60% - Accent4 14" xfId="414"/>
    <cellStyle name="60% - Accent4 2" xfId="415"/>
    <cellStyle name="60% - Accent4 2 2" xfId="416"/>
    <cellStyle name="60% - Accent4 2 2 2" xfId="1059"/>
    <cellStyle name="60% - Accent4 2 2_sporedba po zemji" xfId="1058"/>
    <cellStyle name="60% - Accent4 2 3" xfId="417"/>
    <cellStyle name="60% - Accent4 2 4" xfId="1060"/>
    <cellStyle name="60% - Accent4 2 5" xfId="1061"/>
    <cellStyle name="60% - Accent4 2_sporedba po zemji" xfId="1057"/>
    <cellStyle name="60% - Accent4 3" xfId="418"/>
    <cellStyle name="60% - Accent4 3 2" xfId="1062"/>
    <cellStyle name="60% - Accent4 4" xfId="419"/>
    <cellStyle name="60% - Accent4 5" xfId="420"/>
    <cellStyle name="60% - Accent4 6" xfId="421"/>
    <cellStyle name="60% - Accent4 7" xfId="422"/>
    <cellStyle name="60% - Accent4 8" xfId="423"/>
    <cellStyle name="60% - Accent4 9" xfId="424"/>
    <cellStyle name="60% - Accent5 10" xfId="425"/>
    <cellStyle name="60% - Accent5 11" xfId="426"/>
    <cellStyle name="60% - Accent5 12" xfId="427"/>
    <cellStyle name="60% - Accent5 13" xfId="428"/>
    <cellStyle name="60% - Accent5 14" xfId="429"/>
    <cellStyle name="60% - Accent5 2" xfId="430"/>
    <cellStyle name="60% - Accent5 2 2" xfId="431"/>
    <cellStyle name="60% - Accent5 2 2 2" xfId="1064"/>
    <cellStyle name="60% - Accent5 2 3" xfId="432"/>
    <cellStyle name="60% - Accent5 2 4" xfId="1065"/>
    <cellStyle name="60% - Accent5 2 5" xfId="1066"/>
    <cellStyle name="60% - Accent5 2_sporedba po zemji" xfId="1063"/>
    <cellStyle name="60% - Accent5 3" xfId="433"/>
    <cellStyle name="60% - Accent5 3 2" xfId="1067"/>
    <cellStyle name="60% - Accent5 4" xfId="434"/>
    <cellStyle name="60% - Accent5 5" xfId="435"/>
    <cellStyle name="60% - Accent5 6" xfId="436"/>
    <cellStyle name="60% - Accent5 7" xfId="437"/>
    <cellStyle name="60% - Accent5 8" xfId="438"/>
    <cellStyle name="60% - Accent5 9" xfId="439"/>
    <cellStyle name="60% - Accent6 10" xfId="440"/>
    <cellStyle name="60% - Accent6 11" xfId="441"/>
    <cellStyle name="60% - Accent6 12" xfId="442"/>
    <cellStyle name="60% - Accent6 13" xfId="443"/>
    <cellStyle name="60% - Accent6 14" xfId="444"/>
    <cellStyle name="60% - Accent6 2" xfId="445"/>
    <cellStyle name="60% - Accent6 2 2" xfId="446"/>
    <cellStyle name="60% - Accent6 2 2 2" xfId="1070"/>
    <cellStyle name="60% - Accent6 2 2_sporedba po zemji" xfId="1069"/>
    <cellStyle name="60% - Accent6 2 3" xfId="447"/>
    <cellStyle name="60% - Accent6 2 4" xfId="1071"/>
    <cellStyle name="60% - Accent6 2 5" xfId="1072"/>
    <cellStyle name="60% - Accent6 2_sporedba po zemji" xfId="1068"/>
    <cellStyle name="60% - Accent6 3" xfId="448"/>
    <cellStyle name="60% - Accent6 3 2" xfId="1073"/>
    <cellStyle name="60% - Accent6 4" xfId="449"/>
    <cellStyle name="60% - Accent6 5" xfId="450"/>
    <cellStyle name="60% - Accent6 6" xfId="451"/>
    <cellStyle name="60% - Accent6 7" xfId="452"/>
    <cellStyle name="60% - Accent6 8" xfId="453"/>
    <cellStyle name="60% - Accent6 9" xfId="454"/>
    <cellStyle name="Accent1 10" xfId="455"/>
    <cellStyle name="Accent1 11" xfId="456"/>
    <cellStyle name="Accent1 12" xfId="457"/>
    <cellStyle name="Accent1 13" xfId="458"/>
    <cellStyle name="Accent1 14" xfId="459"/>
    <cellStyle name="Accent1 2" xfId="460"/>
    <cellStyle name="Accent1 2 2" xfId="461"/>
    <cellStyle name="Accent1 2 2 2" xfId="1076"/>
    <cellStyle name="Accent1 2 2_sporedba po zemji" xfId="1075"/>
    <cellStyle name="Accent1 2 3" xfId="462"/>
    <cellStyle name="Accent1 2 4" xfId="1077"/>
    <cellStyle name="Accent1 2 5" xfId="1078"/>
    <cellStyle name="Accent1 2_sporedba po zemji" xfId="1074"/>
    <cellStyle name="Accent1 3" xfId="463"/>
    <cellStyle name="Accent1 3 2" xfId="1079"/>
    <cellStyle name="Accent1 4" xfId="464"/>
    <cellStyle name="Accent1 5" xfId="465"/>
    <cellStyle name="Accent1 6" xfId="466"/>
    <cellStyle name="Accent1 7" xfId="467"/>
    <cellStyle name="Accent1 8" xfId="468"/>
    <cellStyle name="Accent1 9" xfId="469"/>
    <cellStyle name="Accent2 10" xfId="470"/>
    <cellStyle name="Accent2 11" xfId="471"/>
    <cellStyle name="Accent2 12" xfId="472"/>
    <cellStyle name="Accent2 13" xfId="473"/>
    <cellStyle name="Accent2 14" xfId="474"/>
    <cellStyle name="Accent2 2" xfId="475"/>
    <cellStyle name="Accent2 2 2" xfId="476"/>
    <cellStyle name="Accent2 2 2 2" xfId="1081"/>
    <cellStyle name="Accent2 2 3" xfId="477"/>
    <cellStyle name="Accent2 2 4" xfId="1082"/>
    <cellStyle name="Accent2 2 5" xfId="1083"/>
    <cellStyle name="Accent2 2_sporedba po zemji" xfId="1080"/>
    <cellStyle name="Accent2 3" xfId="478"/>
    <cellStyle name="Accent2 3 2" xfId="1084"/>
    <cellStyle name="Accent2 4" xfId="479"/>
    <cellStyle name="Accent2 5" xfId="480"/>
    <cellStyle name="Accent2 6" xfId="481"/>
    <cellStyle name="Accent2 7" xfId="482"/>
    <cellStyle name="Accent2 8" xfId="483"/>
    <cellStyle name="Accent2 9" xfId="484"/>
    <cellStyle name="Accent3 10" xfId="485"/>
    <cellStyle name="Accent3 11" xfId="486"/>
    <cellStyle name="Accent3 12" xfId="487"/>
    <cellStyle name="Accent3 13" xfId="488"/>
    <cellStyle name="Accent3 14" xfId="489"/>
    <cellStyle name="Accent3 2" xfId="490"/>
    <cellStyle name="Accent3 2 2" xfId="491"/>
    <cellStyle name="Accent3 2 2 2" xfId="1086"/>
    <cellStyle name="Accent3 2 3" xfId="492"/>
    <cellStyle name="Accent3 2 4" xfId="1087"/>
    <cellStyle name="Accent3 2 5" xfId="1088"/>
    <cellStyle name="Accent3 2_sporedba po zemji" xfId="1085"/>
    <cellStyle name="Accent3 3" xfId="493"/>
    <cellStyle name="Accent3 3 2" xfId="1089"/>
    <cellStyle name="Accent3 4" xfId="494"/>
    <cellStyle name="Accent3 5" xfId="495"/>
    <cellStyle name="Accent3 6" xfId="496"/>
    <cellStyle name="Accent3 7" xfId="497"/>
    <cellStyle name="Accent3 8" xfId="498"/>
    <cellStyle name="Accent3 9" xfId="499"/>
    <cellStyle name="Accent4 10" xfId="500"/>
    <cellStyle name="Accent4 11" xfId="501"/>
    <cellStyle name="Accent4 12" xfId="502"/>
    <cellStyle name="Accent4 13" xfId="503"/>
    <cellStyle name="Accent4 14" xfId="504"/>
    <cellStyle name="Accent4 2" xfId="505"/>
    <cellStyle name="Accent4 2 2" xfId="506"/>
    <cellStyle name="Accent4 2 2 2" xfId="1092"/>
    <cellStyle name="Accent4 2 2_sporedba po zemji" xfId="1091"/>
    <cellStyle name="Accent4 2 3" xfId="507"/>
    <cellStyle name="Accent4 2 4" xfId="1093"/>
    <cellStyle name="Accent4 2 5" xfId="1094"/>
    <cellStyle name="Accent4 2_sporedba po zemji" xfId="1090"/>
    <cellStyle name="Accent4 3" xfId="508"/>
    <cellStyle name="Accent4 3 2" xfId="1095"/>
    <cellStyle name="Accent4 4" xfId="509"/>
    <cellStyle name="Accent4 5" xfId="510"/>
    <cellStyle name="Accent4 6" xfId="511"/>
    <cellStyle name="Accent4 7" xfId="512"/>
    <cellStyle name="Accent4 8" xfId="513"/>
    <cellStyle name="Accent4 9" xfId="514"/>
    <cellStyle name="Accent5 10" xfId="515"/>
    <cellStyle name="Accent5 11" xfId="516"/>
    <cellStyle name="Accent5 12" xfId="517"/>
    <cellStyle name="Accent5 13" xfId="518"/>
    <cellStyle name="Accent5 14" xfId="519"/>
    <cellStyle name="Accent5 2" xfId="520"/>
    <cellStyle name="Accent5 2 2" xfId="521"/>
    <cellStyle name="Accent5 2 2 2" xfId="1097"/>
    <cellStyle name="Accent5 2 3" xfId="522"/>
    <cellStyle name="Accent5 2 4" xfId="1098"/>
    <cellStyle name="Accent5 2 5" xfId="1099"/>
    <cellStyle name="Accent5 2_sporedba po zemji" xfId="1096"/>
    <cellStyle name="Accent5 3" xfId="523"/>
    <cellStyle name="Accent5 3 2" xfId="1100"/>
    <cellStyle name="Accent5 4" xfId="524"/>
    <cellStyle name="Accent5 5" xfId="525"/>
    <cellStyle name="Accent5 6" xfId="526"/>
    <cellStyle name="Accent5 7" xfId="527"/>
    <cellStyle name="Accent5 8" xfId="528"/>
    <cellStyle name="Accent5 9" xfId="529"/>
    <cellStyle name="Accent6 10" xfId="530"/>
    <cellStyle name="Accent6 11" xfId="531"/>
    <cellStyle name="Accent6 12" xfId="532"/>
    <cellStyle name="Accent6 13" xfId="533"/>
    <cellStyle name="Accent6 14" xfId="534"/>
    <cellStyle name="Accent6 2" xfId="535"/>
    <cellStyle name="Accent6 2 2" xfId="536"/>
    <cellStyle name="Accent6 2 2 2" xfId="1102"/>
    <cellStyle name="Accent6 2 3" xfId="537"/>
    <cellStyle name="Accent6 2 4" xfId="1103"/>
    <cellStyle name="Accent6 2 5" xfId="1104"/>
    <cellStyle name="Accent6 2_sporedba po zemji" xfId="1101"/>
    <cellStyle name="Accent6 3" xfId="538"/>
    <cellStyle name="Accent6 3 2" xfId="1105"/>
    <cellStyle name="Accent6 4" xfId="539"/>
    <cellStyle name="Accent6 5" xfId="540"/>
    <cellStyle name="Accent6 6" xfId="541"/>
    <cellStyle name="Accent6 7" xfId="542"/>
    <cellStyle name="Accent6 8" xfId="543"/>
    <cellStyle name="Accent6 9" xfId="544"/>
    <cellStyle name="Bad 10" xfId="545"/>
    <cellStyle name="Bad 11" xfId="546"/>
    <cellStyle name="Bad 12" xfId="547"/>
    <cellStyle name="Bad 13" xfId="548"/>
    <cellStyle name="Bad 14" xfId="549"/>
    <cellStyle name="Bad 2" xfId="550"/>
    <cellStyle name="Bad 2 2" xfId="551"/>
    <cellStyle name="Bad 2 2 2" xfId="1106"/>
    <cellStyle name="Bad 2 3" xfId="552"/>
    <cellStyle name="Bad 2 4" xfId="1107"/>
    <cellStyle name="Bad 2 5" xfId="1108"/>
    <cellStyle name="Bad 3" xfId="553"/>
    <cellStyle name="Bad 3 2" xfId="1109"/>
    <cellStyle name="Bad 4" xfId="554"/>
    <cellStyle name="Bad 5" xfId="555"/>
    <cellStyle name="Bad 6" xfId="556"/>
    <cellStyle name="Bad 7" xfId="557"/>
    <cellStyle name="Bad 8" xfId="558"/>
    <cellStyle name="Bad 9" xfId="559"/>
    <cellStyle name="Calculation 10" xfId="560"/>
    <cellStyle name="Calculation 10 2" xfId="561"/>
    <cellStyle name="Calculation 11" xfId="562"/>
    <cellStyle name="Calculation 11 2" xfId="563"/>
    <cellStyle name="Calculation 12" xfId="564"/>
    <cellStyle name="Calculation 12 2" xfId="565"/>
    <cellStyle name="Calculation 13" xfId="566"/>
    <cellStyle name="Calculation 13 2" xfId="567"/>
    <cellStyle name="Calculation 14" xfId="568"/>
    <cellStyle name="Calculation 14 2" xfId="569"/>
    <cellStyle name="Calculation 2" xfId="570"/>
    <cellStyle name="Calculation 2 2" xfId="571"/>
    <cellStyle name="Calculation 2 2 2" xfId="572"/>
    <cellStyle name="Calculation 2 2_sporedba po zemji" xfId="1111"/>
    <cellStyle name="Calculation 2 3" xfId="573"/>
    <cellStyle name="Calculation 2 3 2" xfId="574"/>
    <cellStyle name="Calculation 2 3_sporedba po zemji" xfId="1112"/>
    <cellStyle name="Calculation 2 4" xfId="575"/>
    <cellStyle name="Calculation 2 5" xfId="1113"/>
    <cellStyle name="Calculation 2_sporedba po zemji" xfId="1110"/>
    <cellStyle name="Calculation 3" xfId="576"/>
    <cellStyle name="Calculation 3 2" xfId="577"/>
    <cellStyle name="Calculation 4" xfId="578"/>
    <cellStyle name="Calculation 4 2" xfId="579"/>
    <cellStyle name="Calculation 5" xfId="580"/>
    <cellStyle name="Calculation 5 2" xfId="581"/>
    <cellStyle name="Calculation 6" xfId="582"/>
    <cellStyle name="Calculation 6 2" xfId="583"/>
    <cellStyle name="Calculation 7" xfId="584"/>
    <cellStyle name="Calculation 7 2" xfId="585"/>
    <cellStyle name="Calculation 8" xfId="586"/>
    <cellStyle name="Calculation 8 2" xfId="587"/>
    <cellStyle name="Calculation 9" xfId="588"/>
    <cellStyle name="Calculation 9 2" xfId="589"/>
    <cellStyle name="Check Cell 10" xfId="590"/>
    <cellStyle name="Check Cell 11" xfId="591"/>
    <cellStyle name="Check Cell 12" xfId="592"/>
    <cellStyle name="Check Cell 13" xfId="593"/>
    <cellStyle name="Check Cell 14" xfId="594"/>
    <cellStyle name="Check Cell 2" xfId="595"/>
    <cellStyle name="Check Cell 2 2" xfId="596"/>
    <cellStyle name="Check Cell 2 2 2" xfId="1115"/>
    <cellStyle name="Check Cell 2 3" xfId="597"/>
    <cellStyle name="Check Cell 2 4" xfId="1116"/>
    <cellStyle name="Check Cell 2 5" xfId="1117"/>
    <cellStyle name="Check Cell 2_sporedba po zemji" xfId="1114"/>
    <cellStyle name="Check Cell 3" xfId="598"/>
    <cellStyle name="Check Cell 3 2" xfId="1118"/>
    <cellStyle name="Check Cell 4" xfId="599"/>
    <cellStyle name="Check Cell 5" xfId="600"/>
    <cellStyle name="Check Cell 6" xfId="601"/>
    <cellStyle name="Check Cell 7" xfId="602"/>
    <cellStyle name="Check Cell 8" xfId="603"/>
    <cellStyle name="Check Cell 9" xfId="604"/>
    <cellStyle name="clsAltData" xfId="1119"/>
    <cellStyle name="clsAltMRVData" xfId="1120"/>
    <cellStyle name="clsBlank" xfId="1121"/>
    <cellStyle name="clsColumnHeader" xfId="1122"/>
    <cellStyle name="clsData" xfId="1123"/>
    <cellStyle name="clsDefault" xfId="1124"/>
    <cellStyle name="clsFooter" xfId="1125"/>
    <cellStyle name="clsIndexTableTitle" xfId="1126"/>
    <cellStyle name="clsMRVData" xfId="1127"/>
    <cellStyle name="clsReportFooter" xfId="1128"/>
    <cellStyle name="clsReportHeader" xfId="1129"/>
    <cellStyle name="clsRowHeader" xfId="1130"/>
    <cellStyle name="clsScale" xfId="1131"/>
    <cellStyle name="clsSection" xfId="1132"/>
    <cellStyle name="Comma 10" xfId="1133"/>
    <cellStyle name="Comma 11" xfId="1134"/>
    <cellStyle name="Comma 11 2" xfId="1135"/>
    <cellStyle name="Comma 12" xfId="1136"/>
    <cellStyle name="Comma 13" xfId="1137"/>
    <cellStyle name="Comma 14" xfId="1138"/>
    <cellStyle name="Comma 15" xfId="1139"/>
    <cellStyle name="Comma 2" xfId="1"/>
    <cellStyle name="Comma 2 10" xfId="971"/>
    <cellStyle name="Comma 2 2" xfId="605"/>
    <cellStyle name="Comma 2 2 2" xfId="606"/>
    <cellStyle name="Comma 2 2 3" xfId="1140"/>
    <cellStyle name="Comma 2 3" xfId="607"/>
    <cellStyle name="Comma 2 4" xfId="608"/>
    <cellStyle name="Comma 2 5" xfId="609"/>
    <cellStyle name="Comma 2 6" xfId="610"/>
    <cellStyle name="Comma 2 7" xfId="611"/>
    <cellStyle name="Comma 2 8" xfId="612"/>
    <cellStyle name="Comma 2 9" xfId="613"/>
    <cellStyle name="Comma 2_grafici-valuten rizik i aktivnosti" xfId="1141"/>
    <cellStyle name="Comma 3" xfId="614"/>
    <cellStyle name="Comma 3 2" xfId="615"/>
    <cellStyle name="Comma 3 2 2" xfId="1142"/>
    <cellStyle name="Comma 3 3" xfId="1143"/>
    <cellStyle name="Comma 34" xfId="1144"/>
    <cellStyle name="Comma 34 2" xfId="1145"/>
    <cellStyle name="Comma 35" xfId="1146"/>
    <cellStyle name="Comma 36" xfId="1147"/>
    <cellStyle name="Comma 4" xfId="616"/>
    <cellStyle name="Comma 4 2" xfId="1148"/>
    <cellStyle name="Comma 5" xfId="617"/>
    <cellStyle name="Comma 6" xfId="618"/>
    <cellStyle name="Comma 6 2" xfId="619"/>
    <cellStyle name="Comma 7" xfId="620"/>
    <cellStyle name="Comma 7 2" xfId="1149"/>
    <cellStyle name="Comma 8" xfId="621"/>
    <cellStyle name="Comma 8 2" xfId="1150"/>
    <cellStyle name="Comma 9" xfId="967"/>
    <cellStyle name="Currency 2" xfId="1151"/>
    <cellStyle name="Currency 3" xfId="1152"/>
    <cellStyle name="Currency 4" xfId="1153"/>
    <cellStyle name="Date" xfId="1154"/>
    <cellStyle name="Euro" xfId="1155"/>
    <cellStyle name="Excel.Chart" xfId="1156"/>
    <cellStyle name="Explanatory Text 10" xfId="622"/>
    <cellStyle name="Explanatory Text 11" xfId="623"/>
    <cellStyle name="Explanatory Text 12" xfId="624"/>
    <cellStyle name="Explanatory Text 13" xfId="625"/>
    <cellStyle name="Explanatory Text 14" xfId="626"/>
    <cellStyle name="Explanatory Text 2" xfId="627"/>
    <cellStyle name="Explanatory Text 2 2" xfId="628"/>
    <cellStyle name="Explanatory Text 2 2 2" xfId="1157"/>
    <cellStyle name="Explanatory Text 2 3" xfId="629"/>
    <cellStyle name="Explanatory Text 2 4" xfId="1158"/>
    <cellStyle name="Explanatory Text 2 5" xfId="1159"/>
    <cellStyle name="Explanatory Text 3" xfId="630"/>
    <cellStyle name="Explanatory Text 3 2" xfId="1160"/>
    <cellStyle name="Explanatory Text 4" xfId="631"/>
    <cellStyle name="Explanatory Text 5" xfId="632"/>
    <cellStyle name="Explanatory Text 6" xfId="633"/>
    <cellStyle name="Explanatory Text 7" xfId="634"/>
    <cellStyle name="Explanatory Text 8" xfId="635"/>
    <cellStyle name="Explanatory Text 9" xfId="636"/>
    <cellStyle name="Fixed" xfId="1161"/>
    <cellStyle name="Good 10" xfId="637"/>
    <cellStyle name="Good 11" xfId="638"/>
    <cellStyle name="Good 12" xfId="639"/>
    <cellStyle name="Good 13" xfId="640"/>
    <cellStyle name="Good 14" xfId="641"/>
    <cellStyle name="Good 2" xfId="642"/>
    <cellStyle name="Good 2 2" xfId="643"/>
    <cellStyle name="Good 2 2 2" xfId="1162"/>
    <cellStyle name="Good 2 3" xfId="644"/>
    <cellStyle name="Good 2 4" xfId="1163"/>
    <cellStyle name="Good 2 5" xfId="1164"/>
    <cellStyle name="Good 3" xfId="645"/>
    <cellStyle name="Good 3 2" xfId="1165"/>
    <cellStyle name="Good 4" xfId="646"/>
    <cellStyle name="Good 5" xfId="647"/>
    <cellStyle name="Good 6" xfId="648"/>
    <cellStyle name="Good 7" xfId="649"/>
    <cellStyle name="Good 8" xfId="650"/>
    <cellStyle name="Good 9" xfId="651"/>
    <cellStyle name="Heading 1 10" xfId="652"/>
    <cellStyle name="Heading 1 11" xfId="653"/>
    <cellStyle name="Heading 1 12" xfId="654"/>
    <cellStyle name="Heading 1 13" xfId="655"/>
    <cellStyle name="Heading 1 14" xfId="656"/>
    <cellStyle name="Heading 1 2" xfId="657"/>
    <cellStyle name="Heading 1 2 2" xfId="658"/>
    <cellStyle name="Heading 1 2 2 2" xfId="1168"/>
    <cellStyle name="Heading 1 2 2_sporedba po zemji" xfId="1167"/>
    <cellStyle name="Heading 1 2 3" xfId="659"/>
    <cellStyle name="Heading 1 2 4" xfId="1169"/>
    <cellStyle name="Heading 1 2 5" xfId="1170"/>
    <cellStyle name="Heading 1 2_sporedba po zemji" xfId="1166"/>
    <cellStyle name="Heading 1 3" xfId="660"/>
    <cellStyle name="Heading 1 3 2" xfId="1171"/>
    <cellStyle name="Heading 1 4" xfId="661"/>
    <cellStyle name="Heading 1 5" xfId="662"/>
    <cellStyle name="Heading 1 6" xfId="663"/>
    <cellStyle name="Heading 1 7" xfId="664"/>
    <cellStyle name="Heading 1 8" xfId="665"/>
    <cellStyle name="Heading 1 9" xfId="666"/>
    <cellStyle name="Heading 2 10" xfId="667"/>
    <cellStyle name="Heading 2 11" xfId="668"/>
    <cellStyle name="Heading 2 12" xfId="669"/>
    <cellStyle name="Heading 2 13" xfId="670"/>
    <cellStyle name="Heading 2 14" xfId="671"/>
    <cellStyle name="Heading 2 2" xfId="672"/>
    <cellStyle name="Heading 2 2 2" xfId="673"/>
    <cellStyle name="Heading 2 2 2 2" xfId="1174"/>
    <cellStyle name="Heading 2 2 2_sporedba po zemji" xfId="1173"/>
    <cellStyle name="Heading 2 2 3" xfId="674"/>
    <cellStyle name="Heading 2 2 4" xfId="1175"/>
    <cellStyle name="Heading 2 2 5" xfId="1176"/>
    <cellStyle name="Heading 2 2_sporedba po zemji" xfId="1172"/>
    <cellStyle name="Heading 2 3" xfId="675"/>
    <cellStyle name="Heading 2 3 2" xfId="1177"/>
    <cellStyle name="Heading 2 4" xfId="676"/>
    <cellStyle name="Heading 2 5" xfId="677"/>
    <cellStyle name="Heading 2 6" xfId="678"/>
    <cellStyle name="Heading 2 7" xfId="679"/>
    <cellStyle name="Heading 2 8" xfId="680"/>
    <cellStyle name="Heading 2 9" xfId="681"/>
    <cellStyle name="Heading 3 10" xfId="682"/>
    <cellStyle name="Heading 3 11" xfId="683"/>
    <cellStyle name="Heading 3 12" xfId="684"/>
    <cellStyle name="Heading 3 13" xfId="685"/>
    <cellStyle name="Heading 3 14" xfId="686"/>
    <cellStyle name="Heading 3 2" xfId="687"/>
    <cellStyle name="Heading 3 2 2" xfId="688"/>
    <cellStyle name="Heading 3 2 2 2" xfId="1180"/>
    <cellStyle name="Heading 3 2 2_sporedba po zemji" xfId="1179"/>
    <cellStyle name="Heading 3 2 3" xfId="689"/>
    <cellStyle name="Heading 3 2 4" xfId="1181"/>
    <cellStyle name="Heading 3 2 5" xfId="1182"/>
    <cellStyle name="Heading 3 2_sporedba po zemji" xfId="1178"/>
    <cellStyle name="Heading 3 3" xfId="690"/>
    <cellStyle name="Heading 3 3 2" xfId="1183"/>
    <cellStyle name="Heading 3 4" xfId="691"/>
    <cellStyle name="Heading 3 5" xfId="692"/>
    <cellStyle name="Heading 3 6" xfId="693"/>
    <cellStyle name="Heading 3 7" xfId="694"/>
    <cellStyle name="Heading 3 8" xfId="695"/>
    <cellStyle name="Heading 3 9" xfId="69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1186"/>
    <cellStyle name="Heading 4 2 2_sporedba po zemji" xfId="1185"/>
    <cellStyle name="Heading 4 2 3" xfId="704"/>
    <cellStyle name="Heading 4 2 4" xfId="1187"/>
    <cellStyle name="Heading 4 2 5" xfId="1188"/>
    <cellStyle name="Heading 4 2_sporedba po zemji" xfId="1184"/>
    <cellStyle name="Heading 4 3" xfId="705"/>
    <cellStyle name="Heading 4 3 2" xfId="1189"/>
    <cellStyle name="Heading 4 4" xfId="706"/>
    <cellStyle name="Heading 4 5" xfId="707"/>
    <cellStyle name="Heading 4 6" xfId="708"/>
    <cellStyle name="Heading 4 7" xfId="709"/>
    <cellStyle name="Heading 4 8" xfId="710"/>
    <cellStyle name="Heading 4 9" xfId="711"/>
    <cellStyle name="HEADING1" xfId="1190"/>
    <cellStyle name="HEADING2" xfId="1191"/>
    <cellStyle name="imf-one decimal" xfId="1192"/>
    <cellStyle name="imf-zero decimal" xfId="1193"/>
    <cellStyle name="Input 10" xfId="712"/>
    <cellStyle name="Input 10 2" xfId="713"/>
    <cellStyle name="Input 11" xfId="714"/>
    <cellStyle name="Input 11 2" xfId="715"/>
    <cellStyle name="Input 12" xfId="716"/>
    <cellStyle name="Input 12 2" xfId="717"/>
    <cellStyle name="Input 13" xfId="718"/>
    <cellStyle name="Input 13 2" xfId="719"/>
    <cellStyle name="Input 14" xfId="720"/>
    <cellStyle name="Input 14 2" xfId="721"/>
    <cellStyle name="Input 2" xfId="722"/>
    <cellStyle name="Input 2 2" xfId="723"/>
    <cellStyle name="Input 2 2 2" xfId="724"/>
    <cellStyle name="Input 2 3" xfId="725"/>
    <cellStyle name="Input 2 3 2" xfId="726"/>
    <cellStyle name="Input 2 4" xfId="727"/>
    <cellStyle name="Input 2 5" xfId="1195"/>
    <cellStyle name="Input 2_sporedba po zemji" xfId="1194"/>
    <cellStyle name="Input 3" xfId="728"/>
    <cellStyle name="Input 3 2" xfId="729"/>
    <cellStyle name="Input 4" xfId="730"/>
    <cellStyle name="Input 4 2" xfId="731"/>
    <cellStyle name="Input 5" xfId="732"/>
    <cellStyle name="Input 5 2" xfId="733"/>
    <cellStyle name="Input 6" xfId="734"/>
    <cellStyle name="Input 6 2" xfId="735"/>
    <cellStyle name="Input 7" xfId="736"/>
    <cellStyle name="Input 7 2" xfId="737"/>
    <cellStyle name="Input 8" xfId="738"/>
    <cellStyle name="Input 8 2" xfId="739"/>
    <cellStyle name="Input 9" xfId="740"/>
    <cellStyle name="Input 9 2" xfId="741"/>
    <cellStyle name="Linked Cell 10" xfId="742"/>
    <cellStyle name="Linked Cell 11" xfId="743"/>
    <cellStyle name="Linked Cell 12" xfId="744"/>
    <cellStyle name="Linked Cell 13" xfId="745"/>
    <cellStyle name="Linked Cell 14" xfId="746"/>
    <cellStyle name="Linked Cell 2" xfId="747"/>
    <cellStyle name="Linked Cell 2 2" xfId="748"/>
    <cellStyle name="Linked Cell 2 2 2" xfId="1197"/>
    <cellStyle name="Linked Cell 2 3" xfId="749"/>
    <cellStyle name="Linked Cell 2 4" xfId="1198"/>
    <cellStyle name="Linked Cell 2 5" xfId="1199"/>
    <cellStyle name="Linked Cell 2_sporedba po zemji" xfId="1196"/>
    <cellStyle name="Linked Cell 3" xfId="750"/>
    <cellStyle name="Linked Cell 3 2" xfId="1200"/>
    <cellStyle name="Linked Cell 4" xfId="751"/>
    <cellStyle name="Linked Cell 5" xfId="752"/>
    <cellStyle name="Linked Cell 6" xfId="753"/>
    <cellStyle name="Linked Cell 7" xfId="754"/>
    <cellStyle name="Linked Cell 8" xfId="755"/>
    <cellStyle name="Linked Cell 9" xfId="756"/>
    <cellStyle name="Millares [0]_11.1.3. bis" xfId="1201"/>
    <cellStyle name="Millares_11.1.3. bis" xfId="1202"/>
    <cellStyle name="Moneda [0]_11.1.3. bis" xfId="1203"/>
    <cellStyle name="Moneda_11.1.3. bis" xfId="1204"/>
    <cellStyle name="Neutral 10" xfId="757"/>
    <cellStyle name="Neutral 11" xfId="758"/>
    <cellStyle name="Neutral 12" xfId="759"/>
    <cellStyle name="Neutral 13" xfId="760"/>
    <cellStyle name="Neutral 14" xfId="761"/>
    <cellStyle name="Neutral 2" xfId="762"/>
    <cellStyle name="Neutral 2 2" xfId="763"/>
    <cellStyle name="Neutral 2 2 2" xfId="1206"/>
    <cellStyle name="Neutral 2 3" xfId="764"/>
    <cellStyle name="Neutral 2 4" xfId="1207"/>
    <cellStyle name="Neutral 2 5" xfId="1208"/>
    <cellStyle name="Neutral 2_sporedba po zemji" xfId="1205"/>
    <cellStyle name="Neutral 3" xfId="765"/>
    <cellStyle name="Neutral 3 2" xfId="1209"/>
    <cellStyle name="Neutral 4" xfId="766"/>
    <cellStyle name="Neutral 5" xfId="767"/>
    <cellStyle name="Neutral 6" xfId="768"/>
    <cellStyle name="Neutral 7" xfId="769"/>
    <cellStyle name="Neutral 8" xfId="770"/>
    <cellStyle name="Neutral 9" xfId="771"/>
    <cellStyle name="Normal" xfId="0" builtinId="0"/>
    <cellStyle name="Normal - Style1" xfId="1210"/>
    <cellStyle name="Normal - Style1 2" xfId="1211"/>
    <cellStyle name="Normal - Style1 3" xfId="1212"/>
    <cellStyle name="Normal - Style2" xfId="1213"/>
    <cellStyle name="Normal 10" xfId="772"/>
    <cellStyle name="Normal 10 2" xfId="972"/>
    <cellStyle name="Normal 10 3" xfId="1214"/>
    <cellStyle name="Normal 10 4" xfId="1215"/>
    <cellStyle name="Normal 10 5" xfId="1216"/>
    <cellStyle name="Normal 10 6" xfId="1217"/>
    <cellStyle name="Normal 10 7" xfId="1218"/>
    <cellStyle name="Normal 10 8" xfId="1219"/>
    <cellStyle name="Normal 10 9" xfId="1220"/>
    <cellStyle name="Normal 11" xfId="773"/>
    <cellStyle name="Normal 11 2" xfId="973"/>
    <cellStyle name="Normal 11 3" xfId="1221"/>
    <cellStyle name="Normal 11 4" xfId="1222"/>
    <cellStyle name="Normal 11 5" xfId="1223"/>
    <cellStyle name="Normal 11 6" xfId="1224"/>
    <cellStyle name="Normal 11 7" xfId="1225"/>
    <cellStyle name="Normal 11 8" xfId="1226"/>
    <cellStyle name="Normal 11 9" xfId="1227"/>
    <cellStyle name="Normal 12" xfId="774"/>
    <cellStyle name="Normal 12 10" xfId="1509"/>
    <cellStyle name="Normal 12 2" xfId="974"/>
    <cellStyle name="Normal 12 3" xfId="1228"/>
    <cellStyle name="Normal 12 4" xfId="1229"/>
    <cellStyle name="Normal 12 5" xfId="1230"/>
    <cellStyle name="Normal 12 6" xfId="1231"/>
    <cellStyle name="Normal 12 7" xfId="1232"/>
    <cellStyle name="Normal 12 8" xfId="1233"/>
    <cellStyle name="Normal 12 9" xfId="1234"/>
    <cellStyle name="Normal 13" xfId="775"/>
    <cellStyle name="Normal 13 2" xfId="975"/>
    <cellStyle name="Normal 13 3" xfId="1235"/>
    <cellStyle name="Normal 13 4" xfId="1236"/>
    <cellStyle name="Normal 13 5" xfId="1237"/>
    <cellStyle name="Normal 13 6" xfId="1238"/>
    <cellStyle name="Normal 13 7" xfId="1239"/>
    <cellStyle name="Normal 13 8" xfId="1240"/>
    <cellStyle name="Normal 13 9" xfId="1241"/>
    <cellStyle name="Normal 14" xfId="776"/>
    <cellStyle name="Normal 15" xfId="777"/>
    <cellStyle name="Normal 15 2" xfId="1243"/>
    <cellStyle name="Normal 15 2 2" xfId="1244"/>
    <cellStyle name="Normal 15 2 3" xfId="1245"/>
    <cellStyle name="Normal 15 3" xfId="1246"/>
    <cellStyle name="Normal 15 3 2" xfId="1247"/>
    <cellStyle name="Normal 15 3 2 2" xfId="1248"/>
    <cellStyle name="Normal 15 3 2 3" xfId="1249"/>
    <cellStyle name="Normal 15 3 2 3 2" xfId="1250"/>
    <cellStyle name="Normal 15 3 2 4" xfId="1251"/>
    <cellStyle name="Normal 15 4" xfId="1252"/>
    <cellStyle name="Normal 15 4 2" xfId="1510"/>
    <cellStyle name="Normal 15 5" xfId="1253"/>
    <cellStyle name="Normal 15_sporedba po zemji" xfId="1242"/>
    <cellStyle name="Normal 16" xfId="778"/>
    <cellStyle name="Normal 16 2" xfId="969"/>
    <cellStyle name="Normal 16 2 2" xfId="1256"/>
    <cellStyle name="Normal 16 2 2 2" xfId="1257"/>
    <cellStyle name="Normal 16 2 2 2 2" xfId="1258"/>
    <cellStyle name="Normal 16 2 2 2 3" xfId="1259"/>
    <cellStyle name="Normal 16 2 2 2 4" xfId="1260"/>
    <cellStyle name="Normal 16 2 2 2 5" xfId="1261"/>
    <cellStyle name="Normal 16 2_sporedba po zemji" xfId="1255"/>
    <cellStyle name="Normal 16 3" xfId="985"/>
    <cellStyle name="Normal 16 3 2" xfId="1521"/>
    <cellStyle name="Normal 16_sporedba po zemji" xfId="1254"/>
    <cellStyle name="Normal 17" xfId="779"/>
    <cellStyle name="Normal 17 2" xfId="1263"/>
    <cellStyle name="Normal 17 3" xfId="1264"/>
    <cellStyle name="Normal 17 3 2" xfId="1265"/>
    <cellStyle name="Normal 17 3 3" xfId="1520"/>
    <cellStyle name="Normal 17_sporedba po zemji" xfId="1262"/>
    <cellStyle name="Normal 18" xfId="780"/>
    <cellStyle name="Normal 18 2" xfId="781"/>
    <cellStyle name="Normal 19" xfId="782"/>
    <cellStyle name="Normal 19 2" xfId="1266"/>
    <cellStyle name="Normal 19 2 2" xfId="1519"/>
    <cellStyle name="Normal 2" xfId="783"/>
    <cellStyle name="Normal 2 10" xfId="1267"/>
    <cellStyle name="Normal 2 10 2" xfId="1268"/>
    <cellStyle name="Normal 2 11" xfId="1269"/>
    <cellStyle name="Normal 2 12" xfId="1270"/>
    <cellStyle name="Normal 2 12 2" xfId="1271"/>
    <cellStyle name="Normal 2 13" xfId="1272"/>
    <cellStyle name="Normal 2 13 2" xfId="1273"/>
    <cellStyle name="Normal 2 13 3" xfId="1522"/>
    <cellStyle name="Normal 2 14" xfId="1274"/>
    <cellStyle name="Normal 2 15" xfId="1275"/>
    <cellStyle name="Normal 2 16" xfId="1276"/>
    <cellStyle name="Normal 2 2" xfId="784"/>
    <cellStyle name="Normal 2 2 2" xfId="785"/>
    <cellStyle name="Normal 2 2 2 2" xfId="1278"/>
    <cellStyle name="Normal 2 2 3" xfId="786"/>
    <cellStyle name="Normal 2 2 3 2" xfId="1280"/>
    <cellStyle name="Normal 2 2 3_sporedba po zemji" xfId="1279"/>
    <cellStyle name="Normal 2 2 4" xfId="787"/>
    <cellStyle name="Normal 2 2 5" xfId="788"/>
    <cellStyle name="Normal 2 2 6" xfId="976"/>
    <cellStyle name="Normal 2 2_sporedba po zemji" xfId="1277"/>
    <cellStyle name="Normal 2 3" xfId="2"/>
    <cellStyle name="Normal 2 3 2" xfId="1282"/>
    <cellStyle name="Normal 2 3_sporedba po zemji" xfId="1281"/>
    <cellStyle name="Normal 2 4" xfId="789"/>
    <cellStyle name="Normal 2 4 2" xfId="1284"/>
    <cellStyle name="Normal 2 4 3" xfId="1285"/>
    <cellStyle name="Normal 2 4_sporedba po zemji" xfId="1283"/>
    <cellStyle name="Normal 2 5" xfId="790"/>
    <cellStyle name="Normal 2 5 2" xfId="1287"/>
    <cellStyle name="Normal 2 5 3" xfId="1526"/>
    <cellStyle name="Normal 2 5_sporedba po zemji" xfId="1286"/>
    <cellStyle name="Normal 2 6" xfId="791"/>
    <cellStyle name="Normal 2 6 2" xfId="1288"/>
    <cellStyle name="Normal 2 7" xfId="792"/>
    <cellStyle name="Normal 2 7 2" xfId="1289"/>
    <cellStyle name="Normal 2 8" xfId="793"/>
    <cellStyle name="Normal 2 8 2" xfId="1291"/>
    <cellStyle name="Normal 2 8_sporedba po zemji" xfId="1290"/>
    <cellStyle name="Normal 2 9" xfId="1292"/>
    <cellStyle name="Normal 2 9 2" xfId="1293"/>
    <cellStyle name="Normal 2_Aneks-30.09.2008" xfId="1294"/>
    <cellStyle name="Normal 20" xfId="960"/>
    <cellStyle name="Normal 20 2" xfId="1296"/>
    <cellStyle name="Normal 20 3" xfId="1297"/>
    <cellStyle name="Normal 20_sporedba po zemji" xfId="1295"/>
    <cellStyle name="Normal 21" xfId="962"/>
    <cellStyle name="Normal 21 2" xfId="1299"/>
    <cellStyle name="Normal 21 2 2" xfId="1527"/>
    <cellStyle name="Normal 21 3" xfId="1300"/>
    <cellStyle name="Normal 21 4" xfId="1301"/>
    <cellStyle name="Normal 21_sporedba po zemji" xfId="1298"/>
    <cellStyle name="Normal 22" xfId="963"/>
    <cellStyle name="Normal 22 2" xfId="1303"/>
    <cellStyle name="Normal 22 2 2" xfId="1518"/>
    <cellStyle name="Normal 22_sporedba po zemji" xfId="1302"/>
    <cellStyle name="Normal 23" xfId="965"/>
    <cellStyle name="Normal 23 2" xfId="1305"/>
    <cellStyle name="Normal 23 2 2" xfId="1306"/>
    <cellStyle name="Normal 23 2 3" xfId="1307"/>
    <cellStyle name="Normal 23 2 4" xfId="1308"/>
    <cellStyle name="Normal 23_sporedba po zemji" xfId="1304"/>
    <cellStyle name="Normal 24" xfId="966"/>
    <cellStyle name="Normal 24 2" xfId="1310"/>
    <cellStyle name="Normal 24 2 2" xfId="1311"/>
    <cellStyle name="Normal 24 2 3" xfId="1524"/>
    <cellStyle name="Normal 24 3" xfId="1312"/>
    <cellStyle name="Normal 24_sporedba po zemji" xfId="1309"/>
    <cellStyle name="Normal 25" xfId="1313"/>
    <cellStyle name="Normal 26" xfId="1314"/>
    <cellStyle name="Normal 26 2" xfId="1511"/>
    <cellStyle name="Normal 26 2 2" xfId="1528"/>
    <cellStyle name="Normal 27" xfId="1315"/>
    <cellStyle name="Normal 27 2" xfId="1316"/>
    <cellStyle name="Normal 27 3" xfId="1512"/>
    <cellStyle name="Normal 28" xfId="1317"/>
    <cellStyle name="Normal 28 2" xfId="1318"/>
    <cellStyle name="Normal 28 3" xfId="1513"/>
    <cellStyle name="Normal 29" xfId="1319"/>
    <cellStyle name="Normal 29 2" xfId="1320"/>
    <cellStyle name="Normal 29 3" xfId="1321"/>
    <cellStyle name="Normal 29 3 2" xfId="1517"/>
    <cellStyle name="Normal 3" xfId="794"/>
    <cellStyle name="Normal 3 10" xfId="1322"/>
    <cellStyle name="Normal 3 11" xfId="1323"/>
    <cellStyle name="Normal 3 12" xfId="1324"/>
    <cellStyle name="Normal 3 2" xfId="795"/>
    <cellStyle name="Normal 3 2 2" xfId="1523"/>
    <cellStyle name="Normal 3 3" xfId="796"/>
    <cellStyle name="Normal 3 3 2" xfId="1508"/>
    <cellStyle name="Normal 3 4" xfId="797"/>
    <cellStyle name="Normal 3 5" xfId="798"/>
    <cellStyle name="Normal 3 6" xfId="799"/>
    <cellStyle name="Normal 3 7" xfId="977"/>
    <cellStyle name="Normal 3 7 2" xfId="1326"/>
    <cellStyle name="Normal 3 7_sporedba po zemji" xfId="1325"/>
    <cellStyle name="Normal 3 8" xfId="1327"/>
    <cellStyle name="Normal 3 9" xfId="1328"/>
    <cellStyle name="Normal 3_aneks depoziti" xfId="1329"/>
    <cellStyle name="Normal 30" xfId="1330"/>
    <cellStyle name="Normal 30 2" xfId="1331"/>
    <cellStyle name="Normal 30 2 2" xfId="1529"/>
    <cellStyle name="Normal 31" xfId="1332"/>
    <cellStyle name="Normal 31 2" xfId="1333"/>
    <cellStyle name="Normal 31 2 2" xfId="1516"/>
    <cellStyle name="Normal 32" xfId="1334"/>
    <cellStyle name="Normal 32 2" xfId="1335"/>
    <cellStyle name="Normal 32 2 2" xfId="1515"/>
    <cellStyle name="Normal 32 3" xfId="1530"/>
    <cellStyle name="Normal 33" xfId="1336"/>
    <cellStyle name="Normal 33 2" xfId="1337"/>
    <cellStyle name="Normal 33 3" xfId="1531"/>
    <cellStyle name="Normal 34" xfId="1338"/>
    <cellStyle name="Normal 34 2" xfId="1339"/>
    <cellStyle name="Normal 35" xfId="1340"/>
    <cellStyle name="Normal 35 2" xfId="1341"/>
    <cellStyle name="Normal 36" xfId="1342"/>
    <cellStyle name="Normal 36 2" xfId="1343"/>
    <cellStyle name="Normal 37" xfId="1344"/>
    <cellStyle name="Normal 37 2" xfId="1345"/>
    <cellStyle name="Normal 38" xfId="1346"/>
    <cellStyle name="Normal 38 2" xfId="1347"/>
    <cellStyle name="Normal 39" xfId="1348"/>
    <cellStyle name="Normal 39 2" xfId="1349"/>
    <cellStyle name="Normal 4" xfId="800"/>
    <cellStyle name="Normal 4 10" xfId="1350"/>
    <cellStyle name="Normal 4 11" xfId="1351"/>
    <cellStyle name="Normal 4 2" xfId="801"/>
    <cellStyle name="Normal 4 3" xfId="802"/>
    <cellStyle name="Normal 4 4" xfId="803"/>
    <cellStyle name="Normal 4 5" xfId="804"/>
    <cellStyle name="Normal 4 6" xfId="978"/>
    <cellStyle name="Normal 4 7" xfId="987"/>
    <cellStyle name="Normal 4 8" xfId="1352"/>
    <cellStyle name="Normal 4 9" xfId="1353"/>
    <cellStyle name="Normal 4_Profitabilnost 30.09.2009_za 31.12.2009" xfId="1354"/>
    <cellStyle name="Normal 40" xfId="1355"/>
    <cellStyle name="Normal 40 2" xfId="1356"/>
    <cellStyle name="Normal 41" xfId="1357"/>
    <cellStyle name="Normal 41 2" xfId="1358"/>
    <cellStyle name="Normal 42" xfId="1359"/>
    <cellStyle name="Normal 42 2" xfId="1360"/>
    <cellStyle name="Normal 43" xfId="1361"/>
    <cellStyle name="Normal 43 2" xfId="1362"/>
    <cellStyle name="Normal 44" xfId="1363"/>
    <cellStyle name="Normal 44 2" xfId="1364"/>
    <cellStyle name="Normal 45" xfId="1365"/>
    <cellStyle name="Normal 45 2" xfId="1366"/>
    <cellStyle name="Normal 46" xfId="1367"/>
    <cellStyle name="Normal 47" xfId="1368"/>
    <cellStyle name="Normal 48" xfId="1369"/>
    <cellStyle name="Normal 49" xfId="1370"/>
    <cellStyle name="Normal 5" xfId="805"/>
    <cellStyle name="Normal 5 10" xfId="1506"/>
    <cellStyle name="Normal 5 2" xfId="806"/>
    <cellStyle name="Normal 5 2 2" xfId="1373"/>
    <cellStyle name="Normal 5 2_sporedba po zemji" xfId="1372"/>
    <cellStyle name="Normal 5 3" xfId="807"/>
    <cellStyle name="Normal 5 4" xfId="808"/>
    <cellStyle name="Normal 5 5" xfId="809"/>
    <cellStyle name="Normal 5 6" xfId="979"/>
    <cellStyle name="Normal 5 7" xfId="1374"/>
    <cellStyle name="Normal 5 8" xfId="1375"/>
    <cellStyle name="Normal 5 9" xfId="1376"/>
    <cellStyle name="Normal 5_sporedba po zemji" xfId="1371"/>
    <cellStyle name="Normal 50" xfId="1377"/>
    <cellStyle name="Normal 51" xfId="1378"/>
    <cellStyle name="Normal 52" xfId="1379"/>
    <cellStyle name="Normal 53" xfId="1380"/>
    <cellStyle name="Normal 54" xfId="1381"/>
    <cellStyle name="Normal 55" xfId="1382"/>
    <cellStyle name="Normal 56" xfId="1383"/>
    <cellStyle name="Normal 57" xfId="1384"/>
    <cellStyle name="Normal 58" xfId="1385"/>
    <cellStyle name="Normal 59" xfId="1386"/>
    <cellStyle name="Normal 6" xfId="3"/>
    <cellStyle name="Normal 6 2" xfId="980"/>
    <cellStyle name="Normal 6 3" xfId="1387"/>
    <cellStyle name="Normal 6 4" xfId="1388"/>
    <cellStyle name="Normal 6 5" xfId="1389"/>
    <cellStyle name="Normal 6 6" xfId="1390"/>
    <cellStyle name="Normal 6 7" xfId="1391"/>
    <cellStyle name="Normal 6 8" xfId="1392"/>
    <cellStyle name="Normal 6 9" xfId="1393"/>
    <cellStyle name="Normal 6_dirketni investicii - korporati" xfId="1504"/>
    <cellStyle name="Normal 60" xfId="1394"/>
    <cellStyle name="Normal 61" xfId="1395"/>
    <cellStyle name="Normal 62" xfId="1396"/>
    <cellStyle name="Normal 63" xfId="1397"/>
    <cellStyle name="Normal 63 2" xfId="1398"/>
    <cellStyle name="Normal 64" xfId="1399"/>
    <cellStyle name="Normal 64 2" xfId="1400"/>
    <cellStyle name="Normal 65" xfId="1401"/>
    <cellStyle name="Normal 65 2" xfId="1402"/>
    <cellStyle name="Normal 65 2 2" xfId="1403"/>
    <cellStyle name="Normal 65 2 3" xfId="1404"/>
    <cellStyle name="Normal 65 2 4" xfId="1405"/>
    <cellStyle name="Normal 66" xfId="1406"/>
    <cellStyle name="Normal 66 2" xfId="1407"/>
    <cellStyle name="Normal 66 2 2" xfId="1408"/>
    <cellStyle name="Normal 67" xfId="1409"/>
    <cellStyle name="Normal 68" xfId="1410"/>
    <cellStyle name="Normal 68 2" xfId="1411"/>
    <cellStyle name="Normal 69" xfId="1412"/>
    <cellStyle name="Normal 7" xfId="810"/>
    <cellStyle name="Normal 7 10" xfId="1413"/>
    <cellStyle name="Normal 7 10 2" xfId="1507"/>
    <cellStyle name="Normal 7 2" xfId="981"/>
    <cellStyle name="Normal 7 3" xfId="1414"/>
    <cellStyle name="Normal 7 4" xfId="1415"/>
    <cellStyle name="Normal 7 5" xfId="1416"/>
    <cellStyle name="Normal 7 6" xfId="1417"/>
    <cellStyle name="Normal 7 7" xfId="1418"/>
    <cellStyle name="Normal 7 8" xfId="1419"/>
    <cellStyle name="Normal 7 9" xfId="1420"/>
    <cellStyle name="Normal 70" xfId="1421"/>
    <cellStyle name="Normal 70 2" xfId="1422"/>
    <cellStyle name="Normal 71" xfId="1423"/>
    <cellStyle name="Normal 72" xfId="1424"/>
    <cellStyle name="Normal 73" xfId="1525"/>
    <cellStyle name="Normal 8" xfId="811"/>
    <cellStyle name="Normal 8 2" xfId="982"/>
    <cellStyle name="Normal 8 3" xfId="1425"/>
    <cellStyle name="Normal 8 4" xfId="1426"/>
    <cellStyle name="Normal 8 5" xfId="1427"/>
    <cellStyle name="Normal 8 6" xfId="1428"/>
    <cellStyle name="Normal 8 7" xfId="1429"/>
    <cellStyle name="Normal 8 8" xfId="1430"/>
    <cellStyle name="Normal 8 9" xfId="1431"/>
    <cellStyle name="Normal 9" xfId="812"/>
    <cellStyle name="Normal 9 2" xfId="983"/>
    <cellStyle name="Normal 9 2 2" xfId="1433"/>
    <cellStyle name="Normal 9 2_sporedba po zemji" xfId="1432"/>
    <cellStyle name="Normal 9 3" xfId="1434"/>
    <cellStyle name="Normal 9 4" xfId="1435"/>
    <cellStyle name="Normal 9 5" xfId="1436"/>
    <cellStyle name="Normal 9 6" xfId="1437"/>
    <cellStyle name="Normal 9 7" xfId="1438"/>
    <cellStyle name="Normal 9 8" xfId="1439"/>
    <cellStyle name="Normal 9 9" xfId="1440"/>
    <cellStyle name="Normal_FSAP Tables" xfId="1514"/>
    <cellStyle name="normální_List1" xfId="984"/>
    <cellStyle name="Note 10" xfId="813"/>
    <cellStyle name="Note 10 2" xfId="814"/>
    <cellStyle name="Note 10 3" xfId="815"/>
    <cellStyle name="Note 11" xfId="816"/>
    <cellStyle name="Note 11 2" xfId="817"/>
    <cellStyle name="Note 11 3" xfId="818"/>
    <cellStyle name="Note 12" xfId="819"/>
    <cellStyle name="Note 12 2" xfId="820"/>
    <cellStyle name="Note 12 3" xfId="821"/>
    <cellStyle name="Note 13" xfId="822"/>
    <cellStyle name="Note 13 2" xfId="823"/>
    <cellStyle name="Note 13 3" xfId="824"/>
    <cellStyle name="Note 14" xfId="825"/>
    <cellStyle name="Note 14 2" xfId="826"/>
    <cellStyle name="Note 14 3" xfId="827"/>
    <cellStyle name="Note 2" xfId="828"/>
    <cellStyle name="Note 2 2" xfId="829"/>
    <cellStyle name="Note 2 2 2" xfId="830"/>
    <cellStyle name="Note 2 2 3" xfId="831"/>
    <cellStyle name="Note 2 2_sporedba po zemji" xfId="1441"/>
    <cellStyle name="Note 2 3" xfId="832"/>
    <cellStyle name="Note 2 3 2" xfId="833"/>
    <cellStyle name="Note 2 3 3" xfId="834"/>
    <cellStyle name="Note 2 3_sporedba po zemji" xfId="1442"/>
    <cellStyle name="Note 2 4" xfId="835"/>
    <cellStyle name="Note 2 5" xfId="1443"/>
    <cellStyle name="Note 3" xfId="836"/>
    <cellStyle name="Note 3 2" xfId="837"/>
    <cellStyle name="Note 3 3" xfId="838"/>
    <cellStyle name="Note 4" xfId="839"/>
    <cellStyle name="Note 4 2" xfId="840"/>
    <cellStyle name="Note 4 3" xfId="841"/>
    <cellStyle name="Note 5" xfId="842"/>
    <cellStyle name="Note 5 2" xfId="843"/>
    <cellStyle name="Note 5 3" xfId="844"/>
    <cellStyle name="Note 6" xfId="845"/>
    <cellStyle name="Note 6 2" xfId="846"/>
    <cellStyle name="Note 6 3" xfId="847"/>
    <cellStyle name="Note 7" xfId="848"/>
    <cellStyle name="Note 7 2" xfId="849"/>
    <cellStyle name="Note 7 3" xfId="850"/>
    <cellStyle name="Note 8" xfId="851"/>
    <cellStyle name="Note 8 2" xfId="852"/>
    <cellStyle name="Note 8 3" xfId="853"/>
    <cellStyle name="Note 9" xfId="854"/>
    <cellStyle name="Note 9 2" xfId="855"/>
    <cellStyle name="Note 9 3" xfId="856"/>
    <cellStyle name="Output 10" xfId="857"/>
    <cellStyle name="Output 10 2" xfId="858"/>
    <cellStyle name="Output 11" xfId="859"/>
    <cellStyle name="Output 11 2" xfId="860"/>
    <cellStyle name="Output 12" xfId="861"/>
    <cellStyle name="Output 12 2" xfId="862"/>
    <cellStyle name="Output 13" xfId="863"/>
    <cellStyle name="Output 13 2" xfId="864"/>
    <cellStyle name="Output 14" xfId="865"/>
    <cellStyle name="Output 14 2" xfId="866"/>
    <cellStyle name="Output 2" xfId="867"/>
    <cellStyle name="Output 2 2" xfId="868"/>
    <cellStyle name="Output 2 2 2" xfId="869"/>
    <cellStyle name="Output 2 2_sporedba po zemji" xfId="1445"/>
    <cellStyle name="Output 2 3" xfId="870"/>
    <cellStyle name="Output 2 3 2" xfId="871"/>
    <cellStyle name="Output 2 3_sporedba po zemji" xfId="1446"/>
    <cellStyle name="Output 2 4" xfId="872"/>
    <cellStyle name="Output 2 5" xfId="1447"/>
    <cellStyle name="Output 2_sporedba po zemji" xfId="1444"/>
    <cellStyle name="Output 3" xfId="873"/>
    <cellStyle name="Output 3 2" xfId="874"/>
    <cellStyle name="Output 4" xfId="875"/>
    <cellStyle name="Output 4 2" xfId="876"/>
    <cellStyle name="Output 5" xfId="877"/>
    <cellStyle name="Output 5 2" xfId="878"/>
    <cellStyle name="Output 6" xfId="879"/>
    <cellStyle name="Output 6 2" xfId="880"/>
    <cellStyle name="Output 7" xfId="881"/>
    <cellStyle name="Output 7 2" xfId="882"/>
    <cellStyle name="Output 8" xfId="883"/>
    <cellStyle name="Output 8 2" xfId="884"/>
    <cellStyle name="Output 9" xfId="885"/>
    <cellStyle name="Output 9 2" xfId="886"/>
    <cellStyle name="Percent" xfId="1505" builtinId="5"/>
    <cellStyle name="Percent 10" xfId="887"/>
    <cellStyle name="Percent 10 2" xfId="1448"/>
    <cellStyle name="Percent 10 3" xfId="1449"/>
    <cellStyle name="Percent 11" xfId="961"/>
    <cellStyle name="Percent 12" xfId="964"/>
    <cellStyle name="Percent 12 2" xfId="1450"/>
    <cellStyle name="Percent 13" xfId="968"/>
    <cellStyle name="Percent 13 2" xfId="1451"/>
    <cellStyle name="Percent 14" xfId="1452"/>
    <cellStyle name="Percent 15" xfId="1453"/>
    <cellStyle name="Percent 16" xfId="1454"/>
    <cellStyle name="Percent 2" xfId="4"/>
    <cellStyle name="Percent 2 2" xfId="888"/>
    <cellStyle name="Percent 2 2 2" xfId="889"/>
    <cellStyle name="Percent 2 2 3" xfId="1455"/>
    <cellStyle name="Percent 2 3" xfId="890"/>
    <cellStyle name="Percent 2 4" xfId="986"/>
    <cellStyle name="Percent 2 5" xfId="1456"/>
    <cellStyle name="Percent 2 6" xfId="1457"/>
    <cellStyle name="Percent 2 6 2" xfId="1458"/>
    <cellStyle name="Percent 2 6 3" xfId="1459"/>
    <cellStyle name="Percent 2 6 4" xfId="1460"/>
    <cellStyle name="Percent 2 7" xfId="1461"/>
    <cellStyle name="Percent 2 7 2" xfId="1462"/>
    <cellStyle name="Percent 2 7 2 2" xfId="1463"/>
    <cellStyle name="Percent 2 7 3" xfId="1464"/>
    <cellStyle name="Percent 2 8" xfId="1465"/>
    <cellStyle name="Percent 2 9" xfId="1466"/>
    <cellStyle name="Percent 3" xfId="891"/>
    <cellStyle name="Percent 3 2" xfId="1467"/>
    <cellStyle name="Percent 3 2 2" xfId="1468"/>
    <cellStyle name="Percent 3 3" xfId="1469"/>
    <cellStyle name="Percent 4" xfId="892"/>
    <cellStyle name="Percent 4 2" xfId="1470"/>
    <cellStyle name="Percent 4 2 2" xfId="1471"/>
    <cellStyle name="Percent 4 3" xfId="1472"/>
    <cellStyle name="Percent 4 4" xfId="1473"/>
    <cellStyle name="Percent 5" xfId="893"/>
    <cellStyle name="Percent 5 2" xfId="1474"/>
    <cellStyle name="Percent 5 3" xfId="1475"/>
    <cellStyle name="Percent 6" xfId="894"/>
    <cellStyle name="Percent 6 2" xfId="970"/>
    <cellStyle name="Percent 6 2 2" xfId="1476"/>
    <cellStyle name="Percent 6 3" xfId="1477"/>
    <cellStyle name="Percent 7" xfId="895"/>
    <cellStyle name="Percent 7 2" xfId="1478"/>
    <cellStyle name="Percent 8" xfId="896"/>
    <cellStyle name="Percent 8 2" xfId="897"/>
    <cellStyle name="Percent 9" xfId="898"/>
    <cellStyle name="Percent 9 2" xfId="1479"/>
    <cellStyle name="percentage difference one decimal" xfId="1480"/>
    <cellStyle name="percentage difference zero decimal" xfId="1481"/>
    <cellStyle name="Style 1" xfId="899"/>
    <cellStyle name="Style 1 2" xfId="1483"/>
    <cellStyle name="Style 1 3" xfId="1484"/>
    <cellStyle name="Style 1_sporedba po zemji" xfId="1482"/>
    <cellStyle name="Title 10" xfId="900"/>
    <cellStyle name="Title 11" xfId="901"/>
    <cellStyle name="Title 12" xfId="902"/>
    <cellStyle name="Title 13" xfId="903"/>
    <cellStyle name="Title 14" xfId="904"/>
    <cellStyle name="Title 2" xfId="905"/>
    <cellStyle name="Title 2 2" xfId="906"/>
    <cellStyle name="Title 2 2 2" xfId="1487"/>
    <cellStyle name="Title 2 2_sporedba po zemji" xfId="1486"/>
    <cellStyle name="Title 2 3" xfId="907"/>
    <cellStyle name="Title 2 4" xfId="1488"/>
    <cellStyle name="Title 2 5" xfId="1489"/>
    <cellStyle name="Title 2_sporedba po zemji" xfId="1485"/>
    <cellStyle name="Title 3" xfId="908"/>
    <cellStyle name="Title 3 2" xfId="1490"/>
    <cellStyle name="Title 4" xfId="909"/>
    <cellStyle name="Title 5" xfId="910"/>
    <cellStyle name="Title 6" xfId="911"/>
    <cellStyle name="Title 7" xfId="912"/>
    <cellStyle name="Title 8" xfId="913"/>
    <cellStyle name="Title 9" xfId="914"/>
    <cellStyle name="Total 10" xfId="915"/>
    <cellStyle name="Total 10 2" xfId="916"/>
    <cellStyle name="Total 11" xfId="917"/>
    <cellStyle name="Total 11 2" xfId="918"/>
    <cellStyle name="Total 12" xfId="919"/>
    <cellStyle name="Total 12 2" xfId="920"/>
    <cellStyle name="Total 13" xfId="921"/>
    <cellStyle name="Total 13 2" xfId="922"/>
    <cellStyle name="Total 14" xfId="923"/>
    <cellStyle name="Total 14 2" xfId="924"/>
    <cellStyle name="Total 2" xfId="925"/>
    <cellStyle name="Total 2 2" xfId="926"/>
    <cellStyle name="Total 2 2 2" xfId="927"/>
    <cellStyle name="Total 2 2_sporedba po zemji" xfId="1492"/>
    <cellStyle name="Total 2 3" xfId="928"/>
    <cellStyle name="Total 2 3 2" xfId="929"/>
    <cellStyle name="Total 2 3_sporedba po zemji" xfId="1493"/>
    <cellStyle name="Total 2 4" xfId="930"/>
    <cellStyle name="Total 2 5" xfId="1494"/>
    <cellStyle name="Total 2_sporedba po zemji" xfId="1491"/>
    <cellStyle name="Total 3" xfId="931"/>
    <cellStyle name="Total 3 2" xfId="932"/>
    <cellStyle name="Total 4" xfId="933"/>
    <cellStyle name="Total 4 2" xfId="934"/>
    <cellStyle name="Total 5" xfId="935"/>
    <cellStyle name="Total 5 2" xfId="936"/>
    <cellStyle name="Total 6" xfId="937"/>
    <cellStyle name="Total 6 2" xfId="938"/>
    <cellStyle name="Total 7" xfId="939"/>
    <cellStyle name="Total 7 2" xfId="940"/>
    <cellStyle name="Total 8" xfId="941"/>
    <cellStyle name="Total 8 2" xfId="942"/>
    <cellStyle name="Total 9" xfId="943"/>
    <cellStyle name="Total 9 2" xfId="944"/>
    <cellStyle name="Warning Text 10" xfId="945"/>
    <cellStyle name="Warning Text 11" xfId="946"/>
    <cellStyle name="Warning Text 12" xfId="947"/>
    <cellStyle name="Warning Text 13" xfId="948"/>
    <cellStyle name="Warning Text 14" xfId="949"/>
    <cellStyle name="Warning Text 2" xfId="950"/>
    <cellStyle name="Warning Text 2 2" xfId="951"/>
    <cellStyle name="Warning Text 2 2 2" xfId="1496"/>
    <cellStyle name="Warning Text 2 3" xfId="952"/>
    <cellStyle name="Warning Text 2 4" xfId="1497"/>
    <cellStyle name="Warning Text 2 5" xfId="1498"/>
    <cellStyle name="Warning Text 2_sporedba po zemji" xfId="1495"/>
    <cellStyle name="Warning Text 3" xfId="953"/>
    <cellStyle name="Warning Text 3 2" xfId="1499"/>
    <cellStyle name="Warning Text 4" xfId="954"/>
    <cellStyle name="Warning Text 5" xfId="955"/>
    <cellStyle name="Warning Text 6" xfId="956"/>
    <cellStyle name="Warning Text 7" xfId="957"/>
    <cellStyle name="Warning Text 8" xfId="958"/>
    <cellStyle name="Warning Text 9" xfId="959"/>
    <cellStyle name="zero" xfId="1500"/>
    <cellStyle name="Валута 2" xfId="1501"/>
    <cellStyle name="Запирка 2" xfId="1502"/>
    <cellStyle name="Процент 2" xfId="1503"/>
  </cellStyles>
  <dxfs count="0"/>
  <tableStyles count="0" defaultTableStyle="TableStyleMedium2" defaultPivotStyle="PivotStyleMedium9"/>
  <colors>
    <mruColors>
      <color rgb="FF4D4D4D"/>
      <color rgb="FFD4D4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latin typeface="Tahoma" panose="020B0604030504040204" pitchFamily="34" charset="0"/>
                <a:ea typeface="Tahoma" panose="020B0604030504040204" pitchFamily="34" charset="0"/>
                <a:cs typeface="Tahoma" panose="020B0604030504040204" pitchFamily="34" charset="0"/>
              </a:defRPr>
            </a:pPr>
            <a:r>
              <a:rPr lang="mk-MK" sz="1100">
                <a:latin typeface="Tahoma" panose="020B0604030504040204" pitchFamily="34" charset="0"/>
                <a:ea typeface="Tahoma" panose="020B0604030504040204" pitchFamily="34" charset="0"/>
                <a:cs typeface="Tahoma" panose="020B0604030504040204" pitchFamily="34" charset="0"/>
              </a:rPr>
              <a:t>Структура</a:t>
            </a:r>
            <a:r>
              <a:rPr lang="mk-MK" sz="1100" baseline="0">
                <a:latin typeface="Tahoma" panose="020B0604030504040204" pitchFamily="34" charset="0"/>
                <a:ea typeface="Tahoma" panose="020B0604030504040204" pitchFamily="34" charset="0"/>
                <a:cs typeface="Tahoma" panose="020B0604030504040204" pitchFamily="34" charset="0"/>
              </a:rPr>
              <a:t> на бруто полисирани премии во 2014 година</a:t>
            </a:r>
            <a:endParaRPr lang="en-US" sz="1100">
              <a:latin typeface="Tahoma" panose="020B0604030504040204" pitchFamily="34" charset="0"/>
              <a:ea typeface="Tahoma" panose="020B0604030504040204" pitchFamily="34" charset="0"/>
              <a:cs typeface="Tahoma" panose="020B0604030504040204" pitchFamily="34" charset="0"/>
            </a:endParaRPr>
          </a:p>
        </c:rich>
      </c:tx>
    </c:title>
    <c:plotArea>
      <c:layout>
        <c:manualLayout>
          <c:layoutTarget val="inner"/>
          <c:xMode val="edge"/>
          <c:yMode val="edge"/>
          <c:x val="2.3641020776017456E-3"/>
          <c:y val="0.13639018440431941"/>
          <c:w val="0.99527186761229314"/>
          <c:h val="0.78186713314374079"/>
        </c:manualLayout>
      </c:layout>
      <c:ofPieChart>
        <c:ofPieType val="pie"/>
        <c:varyColors val="1"/>
        <c:ser>
          <c:idx val="0"/>
          <c:order val="0"/>
          <c:spPr>
            <a:solidFill>
              <a:srgbClr val="0070C0"/>
            </a:solidFill>
          </c:spPr>
          <c:dPt>
            <c:idx val="1"/>
            <c:spPr>
              <a:solidFill>
                <a:schemeClr val="bg1">
                  <a:lumMod val="65000"/>
                </a:schemeClr>
              </a:solidFill>
            </c:spPr>
          </c:dPt>
          <c:dPt>
            <c:idx val="2"/>
            <c:spPr>
              <a:solidFill>
                <a:srgbClr val="FF0000"/>
              </a:solidFill>
            </c:spPr>
          </c:dPt>
          <c:dPt>
            <c:idx val="3"/>
            <c:spPr>
              <a:solidFill>
                <a:schemeClr val="tx1"/>
              </a:solidFill>
            </c:spPr>
          </c:dPt>
          <c:dPt>
            <c:idx val="5"/>
            <c:spPr>
              <a:solidFill>
                <a:srgbClr val="FFFF00"/>
              </a:solidFill>
            </c:spPr>
          </c:dPt>
          <c:dPt>
            <c:idx val="6"/>
            <c:spPr>
              <a:solidFill>
                <a:schemeClr val="bg1">
                  <a:lumMod val="65000"/>
                </a:schemeClr>
              </a:solidFill>
            </c:spPr>
          </c:dPt>
          <c:dLbls>
            <c:dLbl>
              <c:idx val="0"/>
              <c:layout>
                <c:manualLayout>
                  <c:x val="5.1626365853204507E-2"/>
                  <c:y val="4.3869246636396124E-3"/>
                </c:manualLayout>
              </c:layout>
              <c:tx>
                <c:rich>
                  <a:bodyPr/>
                  <a:lstStyle/>
                  <a:p>
                    <a:r>
                      <a:rPr lang="mk-MK"/>
                      <a:t>Осигурување на живот </a:t>
                    </a:r>
                  </a:p>
                  <a:p>
                    <a:r>
                      <a:rPr lang="mk-MK"/>
                      <a:t>11,6      </a:t>
                    </a:r>
                  </a:p>
                </c:rich>
              </c:tx>
              <c:dLblPos val="bestFit"/>
              <c:showVal val="1"/>
              <c:showCatName val="1"/>
              <c:extLst>
                <c:ext xmlns:c15="http://schemas.microsoft.com/office/drawing/2012/chart" uri="{CE6537A1-D6FC-4f65-9D91-7224C49458BB}">
                  <c15:layout/>
                </c:ext>
              </c:extLst>
            </c:dLbl>
            <c:dLbl>
              <c:idx val="1"/>
              <c:layout>
                <c:manualLayout>
                  <c:x val="0.10030528098881265"/>
                  <c:y val="7.7718800883042394E-2"/>
                </c:manualLayout>
              </c:layout>
              <c:tx>
                <c:rich>
                  <a:bodyPr/>
                  <a:lstStyle/>
                  <a:p>
                    <a:r>
                      <a:rPr lang="mk-MK"/>
                      <a:t>Имот</a:t>
                    </a:r>
                  </a:p>
                  <a:p>
                    <a:r>
                      <a:rPr lang="mk-MK"/>
                      <a:t>20,5      </a:t>
                    </a:r>
                  </a:p>
                </c:rich>
              </c:tx>
              <c:dLblPos val="bestFit"/>
              <c:showVal val="1"/>
              <c:showCatName val="1"/>
              <c:extLst>
                <c:ext xmlns:c15="http://schemas.microsoft.com/office/drawing/2012/chart" uri="{CE6537A1-D6FC-4f65-9D91-7224C49458BB}">
                  <c15:layout/>
                </c:ext>
              </c:extLst>
            </c:dLbl>
            <c:dLbl>
              <c:idx val="2"/>
              <c:layout>
                <c:manualLayout>
                  <c:x val="5.6819403598646579E-3"/>
                  <c:y val="7.7041404259100513E-2"/>
                </c:manualLayout>
              </c:layout>
              <c:tx>
                <c:rich>
                  <a:bodyPr/>
                  <a:lstStyle/>
                  <a:p>
                    <a:r>
                      <a:rPr lang="mk-MK"/>
                      <a:t>Моторни возила,</a:t>
                    </a:r>
                    <a:r>
                      <a:rPr lang="mk-MK" baseline="0"/>
                      <a:t> </a:t>
                    </a:r>
                    <a:r>
                      <a:rPr lang="mk-MK"/>
                      <a:t>каско</a:t>
                    </a:r>
                    <a:r>
                      <a:rPr lang="mk-MK" baseline="0"/>
                      <a:t> </a:t>
                    </a:r>
                    <a:r>
                      <a:rPr lang="mk-MK"/>
                      <a:t>10,2      </a:t>
                    </a:r>
                  </a:p>
                </c:rich>
              </c:tx>
              <c:dLblPos val="bestFit"/>
              <c:showVal val="1"/>
              <c:showCatName val="1"/>
              <c:extLst>
                <c:ext xmlns:c15="http://schemas.microsoft.com/office/drawing/2012/chart" uri="{CE6537A1-D6FC-4f65-9D91-7224C49458BB}">
                  <c15:layout/>
                </c:ext>
              </c:extLst>
            </c:dLbl>
            <c:dLbl>
              <c:idx val="3"/>
              <c:layout>
                <c:manualLayout>
                  <c:x val="-2.7056644515180282E-2"/>
                  <c:y val="3.9243665970325164E-2"/>
                </c:manualLayout>
              </c:layout>
              <c:tx>
                <c:rich>
                  <a:bodyPr/>
                  <a:lstStyle/>
                  <a:p>
                    <a:r>
                      <a:rPr lang="mk-MK"/>
                      <a:t>Незгода </a:t>
                    </a:r>
                  </a:p>
                  <a:p>
                    <a:r>
                      <a:rPr lang="mk-MK"/>
                      <a:t>8,6      </a:t>
                    </a:r>
                  </a:p>
                </c:rich>
              </c:tx>
              <c:dLblPos val="bestFit"/>
              <c:showVal val="1"/>
              <c:showCatName val="1"/>
              <c:extLst>
                <c:ext xmlns:c15="http://schemas.microsoft.com/office/drawing/2012/chart" uri="{CE6537A1-D6FC-4f65-9D91-7224C49458BB}">
                  <c15:layout/>
                </c:ext>
              </c:extLst>
            </c:dLbl>
            <c:dLbl>
              <c:idx val="4"/>
              <c:layout>
                <c:manualLayout>
                  <c:x val="-3.2963132045942159E-2"/>
                  <c:y val="-0.16686070962838612"/>
                </c:manualLayout>
              </c:layout>
              <c:tx>
                <c:rich>
                  <a:bodyPr/>
                  <a:lstStyle/>
                  <a:p>
                    <a:r>
                      <a:rPr lang="mk-MK"/>
                      <a:t>Моторни возила одговорност  52,5     </a:t>
                    </a:r>
                  </a:p>
                </c:rich>
              </c:tx>
              <c:dLblPos val="bestFit"/>
              <c:showVal val="1"/>
              <c:showCatName val="1"/>
              <c:extLst>
                <c:ext xmlns:c15="http://schemas.microsoft.com/office/drawing/2012/chart" uri="{CE6537A1-D6FC-4f65-9D91-7224C49458BB}">
                  <c15:layout>
                    <c:manualLayout>
                      <c:w val="0.20379604471590027"/>
                      <c:h val="0.29741261140943953"/>
                    </c:manualLayout>
                  </c15:layout>
                </c:ext>
              </c:extLst>
            </c:dLbl>
            <c:dLbl>
              <c:idx val="5"/>
              <c:layout>
                <c:manualLayout>
                  <c:x val="8.5571750339718203E-3"/>
                  <c:y val="1.0593318801279098E-2"/>
                </c:manualLayout>
              </c:layout>
              <c:tx>
                <c:rich>
                  <a:bodyPr/>
                  <a:lstStyle/>
                  <a:p>
                    <a:r>
                      <a:rPr lang="mk-MK"/>
                      <a:t>Останато -неживотно осигурување  8,2      </a:t>
                    </a:r>
                  </a:p>
                </c:rich>
              </c:tx>
              <c:dLblPos val="bestFit"/>
              <c:showVal val="1"/>
              <c:showCatName val="1"/>
              <c:extLst>
                <c:ext xmlns:c15="http://schemas.microsoft.com/office/drawing/2012/chart" uri="{CE6537A1-D6FC-4f65-9D91-7224C49458BB}">
                  <c15:layout/>
                </c:ext>
              </c:extLst>
            </c:dLbl>
            <c:dLbl>
              <c:idx val="6"/>
              <c:layout>
                <c:manualLayout>
                  <c:x val="-0.23331155414083879"/>
                  <c:y val="-0.13936496796653516"/>
                </c:manualLayout>
              </c:layout>
              <c:tx>
                <c:rich>
                  <a:bodyPr/>
                  <a:lstStyle/>
                  <a:p>
                    <a:r>
                      <a:rPr lang="mk-MK" b="1">
                        <a:latin typeface="Tahoma" panose="020B0604030504040204" pitchFamily="34" charset="0"/>
                        <a:ea typeface="Tahoma" panose="020B0604030504040204" pitchFamily="34" charset="0"/>
                        <a:cs typeface="Tahoma" panose="020B0604030504040204" pitchFamily="34" charset="0"/>
                      </a:rPr>
                      <a:t>Неживотно осигурување </a:t>
                    </a:r>
                    <a:r>
                      <a:rPr lang="mk-MK" b="1" baseline="0">
                        <a:latin typeface="Tahoma" panose="020B0604030504040204" pitchFamily="34" charset="0"/>
                        <a:ea typeface="Tahoma" panose="020B0604030504040204" pitchFamily="34" charset="0"/>
                        <a:cs typeface="Tahoma" panose="020B0604030504040204" pitchFamily="34" charset="0"/>
                      </a:rPr>
                      <a:t> </a:t>
                    </a:r>
                    <a:r>
                      <a:rPr lang="mk-MK" b="1">
                        <a:latin typeface="Tahoma" panose="020B0604030504040204" pitchFamily="34" charset="0"/>
                        <a:ea typeface="Tahoma" panose="020B0604030504040204" pitchFamily="34" charset="0"/>
                        <a:cs typeface="Tahoma" panose="020B0604030504040204" pitchFamily="34" charset="0"/>
                      </a:rPr>
                      <a:t>88,4      </a:t>
                    </a:r>
                    <a:endParaRPr lang="mk-MK"/>
                  </a:p>
                </c:rich>
              </c:tx>
              <c:dLblPos val="bestFit"/>
              <c:showVal val="1"/>
              <c:showCatName val="1"/>
              <c:extLst>
                <c:ext xmlns:c15="http://schemas.microsoft.com/office/drawing/2012/chart" uri="{CE6537A1-D6FC-4f65-9D91-7224C49458BB}">
                  <c15:layout/>
                </c:ext>
              </c:extLst>
            </c:dLbl>
            <c:spPr>
              <a:noFill/>
              <a:ln>
                <a:noFill/>
              </a:ln>
              <a:effectLst/>
            </c:spPr>
            <c:txPr>
              <a:bodyPr/>
              <a:lstStyle/>
              <a:p>
                <a:pPr>
                  <a:defRPr b="1">
                    <a:latin typeface="Tahoma" panose="020B0604030504040204" pitchFamily="34" charset="0"/>
                    <a:ea typeface="Tahoma" panose="020B0604030504040204" pitchFamily="34" charset="0"/>
                    <a:cs typeface="Tahoma" panose="020B0604030504040204" pitchFamily="34" charset="0"/>
                  </a:defRPr>
                </a:pPr>
                <a:endParaRPr lang="en-US"/>
              </a:p>
            </c:txPr>
            <c:dLblPos val="ctr"/>
            <c:showVal val="1"/>
            <c:showCatName val="1"/>
            <c:showLeaderLines val="1"/>
            <c:extLst>
              <c:ext xmlns:c15="http://schemas.microsoft.com/office/drawing/2012/chart" uri="{CE6537A1-D6FC-4f65-9D91-7224C49458BB}"/>
            </c:extLst>
          </c:dLbls>
          <c:cat>
            <c:multiLvlStrRef>
              <c:f>'[13]структура премии'!$B$30:$C$35</c:f>
              <c:multiLvlStrCache>
                <c:ptCount val="2"/>
                <c:lvl>
                  <c:pt idx="1">
                    <c:v>Останато-неживотно осигурување</c:v>
                  </c:pt>
                </c:lvl>
                <c:lvl>
                  <c:pt idx="1">
                    <c:v>Моторни возила, одговорност</c:v>
                  </c:pt>
                </c:lvl>
                <c:lvl>
                  <c:pt idx="1">
                    <c:v>Незгода</c:v>
                  </c:pt>
                </c:lvl>
                <c:lvl>
                  <c:pt idx="1">
                    <c:v>Моторни возила, каско</c:v>
                  </c:pt>
                </c:lvl>
                <c:lvl>
                  <c:pt idx="1">
                    <c:v>Имот</c:v>
                  </c:pt>
                </c:lvl>
                <c:lvl>
                  <c:pt idx="1">
                    <c:v>Осигурување на живот</c:v>
                  </c:pt>
                </c:lvl>
              </c:multiLvlStrCache>
            </c:multiLvlStrRef>
          </c:cat>
          <c:val>
            <c:numRef>
              <c:f>'[13]структура премии'!$D$30:$D$35</c:f>
              <c:numCache>
                <c:formatCode>General</c:formatCode>
                <c:ptCount val="6"/>
                <c:pt idx="0">
                  <c:v>11.6</c:v>
                </c:pt>
                <c:pt idx="1">
                  <c:v>20.450837905976567</c:v>
                </c:pt>
                <c:pt idx="2">
                  <c:v>10.232834050126057</c:v>
                </c:pt>
                <c:pt idx="3">
                  <c:v>8.6163428740916501</c:v>
                </c:pt>
                <c:pt idx="4">
                  <c:v>52.543378318255975</c:v>
                </c:pt>
                <c:pt idx="5">
                  <c:v>8.1566068515497552</c:v>
                </c:pt>
              </c:numCache>
            </c:numRef>
          </c:val>
        </c:ser>
        <c:gapWidth val="100"/>
        <c:splitType val="pos"/>
        <c:splitPos val="5"/>
        <c:secondPieSize val="75"/>
        <c:serLines/>
      </c:ofPieChart>
      <c:spPr>
        <a:ln>
          <a:solidFill>
            <a:schemeClr val="tx1"/>
          </a:solidFill>
        </a:ln>
      </c:spPr>
    </c:plotArea>
    <c:plotVisOnly val="1"/>
    <c:dispBlanksAs val="zero"/>
  </c:chart>
  <c:spPr>
    <a:ln>
      <a:solidFill>
        <a:schemeClr val="tx1"/>
      </a:solid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latin typeface="Tahoma" panose="020B0604030504040204" pitchFamily="34" charset="0"/>
                <a:ea typeface="Tahoma" panose="020B0604030504040204" pitchFamily="34" charset="0"/>
                <a:cs typeface="Tahoma" panose="020B0604030504040204" pitchFamily="34" charset="0"/>
              </a:defRPr>
            </a:pPr>
            <a:r>
              <a:rPr lang="mk-MK" sz="1100">
                <a:latin typeface="Tahoma" panose="020B0604030504040204" pitchFamily="34" charset="0"/>
                <a:ea typeface="Tahoma" panose="020B0604030504040204" pitchFamily="34" charset="0"/>
                <a:cs typeface="Tahoma" panose="020B0604030504040204" pitchFamily="34" charset="0"/>
              </a:rPr>
              <a:t>Структура</a:t>
            </a:r>
            <a:r>
              <a:rPr lang="mk-MK" sz="1100" baseline="0">
                <a:latin typeface="Tahoma" panose="020B0604030504040204" pitchFamily="34" charset="0"/>
                <a:ea typeface="Tahoma" panose="020B0604030504040204" pitchFamily="34" charset="0"/>
                <a:cs typeface="Tahoma" panose="020B0604030504040204" pitchFamily="34" charset="0"/>
              </a:rPr>
              <a:t> на бруто полисирани премии во 2015 година</a:t>
            </a:r>
            <a:endParaRPr lang="en-US" sz="1100">
              <a:latin typeface="Tahoma" panose="020B0604030504040204" pitchFamily="34" charset="0"/>
              <a:ea typeface="Tahoma" panose="020B0604030504040204" pitchFamily="34" charset="0"/>
              <a:cs typeface="Tahoma" panose="020B0604030504040204" pitchFamily="34" charset="0"/>
            </a:endParaRPr>
          </a:p>
        </c:rich>
      </c:tx>
    </c:title>
    <c:plotArea>
      <c:layout>
        <c:manualLayout>
          <c:layoutTarget val="inner"/>
          <c:xMode val="edge"/>
          <c:yMode val="edge"/>
          <c:x val="2.3641020776017456E-3"/>
          <c:y val="0.13639018440431941"/>
          <c:w val="0.99527186761229314"/>
          <c:h val="0.78186713314374079"/>
        </c:manualLayout>
      </c:layout>
      <c:ofPieChart>
        <c:ofPieType val="pie"/>
        <c:varyColors val="1"/>
        <c:ser>
          <c:idx val="0"/>
          <c:order val="0"/>
          <c:spPr>
            <a:solidFill>
              <a:srgbClr val="0070C0"/>
            </a:solidFill>
          </c:spPr>
          <c:dPt>
            <c:idx val="1"/>
            <c:spPr>
              <a:solidFill>
                <a:schemeClr val="bg1">
                  <a:lumMod val="65000"/>
                </a:schemeClr>
              </a:solidFill>
            </c:spPr>
          </c:dPt>
          <c:dPt>
            <c:idx val="2"/>
            <c:spPr>
              <a:solidFill>
                <a:srgbClr val="FF0000"/>
              </a:solidFill>
            </c:spPr>
          </c:dPt>
          <c:dPt>
            <c:idx val="3"/>
            <c:spPr>
              <a:solidFill>
                <a:schemeClr val="tx1"/>
              </a:solidFill>
            </c:spPr>
          </c:dPt>
          <c:dPt>
            <c:idx val="5"/>
            <c:spPr>
              <a:solidFill>
                <a:srgbClr val="FFFF00"/>
              </a:solidFill>
            </c:spPr>
          </c:dPt>
          <c:dPt>
            <c:idx val="6"/>
            <c:spPr>
              <a:solidFill>
                <a:schemeClr val="bg1">
                  <a:lumMod val="65000"/>
                </a:schemeClr>
              </a:solidFill>
            </c:spPr>
          </c:dPt>
          <c:dLbls>
            <c:dLbl>
              <c:idx val="0"/>
              <c:layout>
                <c:manualLayout>
                  <c:x val="5.1626365853204507E-2"/>
                  <c:y val="4.3869246636396124E-3"/>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mk-MK" sz="900"/>
                      <a:t>Осигурување на живот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mk-MK" sz="900"/>
                      <a:t>13,2      </a:t>
                    </a:r>
                  </a:p>
                </c:rich>
              </c:tx>
              <c:spPr>
                <a:noFill/>
                <a:ln>
                  <a:noFill/>
                </a:ln>
                <a:effectLst/>
              </c:spPr>
              <c:dLblPos val="bestFit"/>
              <c:showVal val="1"/>
              <c:showCatName val="1"/>
              <c:extLst>
                <c:ext xmlns:c15="http://schemas.microsoft.com/office/drawing/2012/chart" uri="{CE6537A1-D6FC-4f65-9D91-7224C49458BB}">
                  <c15:layout/>
                </c:ext>
              </c:extLst>
            </c:dLbl>
            <c:dLbl>
              <c:idx val="1"/>
              <c:layout>
                <c:manualLayout>
                  <c:x val="0.10030528098881265"/>
                  <c:y val="7.7718800883042394E-2"/>
                </c:manualLayout>
              </c:layout>
              <c:tx>
                <c:rich>
                  <a:bodyPr/>
                  <a:lstStyle/>
                  <a:p>
                    <a:r>
                      <a:rPr lang="mk-MK"/>
                      <a:t>Имот</a:t>
                    </a:r>
                  </a:p>
                  <a:p>
                    <a:r>
                      <a:rPr lang="mk-MK"/>
                      <a:t>22,8      </a:t>
                    </a:r>
                  </a:p>
                </c:rich>
              </c:tx>
              <c:dLblPos val="bestFit"/>
              <c:showVal val="1"/>
              <c:showCatName val="1"/>
              <c:extLst>
                <c:ext xmlns:c15="http://schemas.microsoft.com/office/drawing/2012/chart" uri="{CE6537A1-D6FC-4f65-9D91-7224C49458BB}">
                  <c15:layout/>
                </c:ext>
              </c:extLst>
            </c:dLbl>
            <c:dLbl>
              <c:idx val="2"/>
              <c:layout>
                <c:manualLayout>
                  <c:x val="5.6819403598646579E-3"/>
                  <c:y val="7.7041404259100513E-2"/>
                </c:manualLayout>
              </c:layout>
              <c:tx>
                <c:rich>
                  <a:bodyPr/>
                  <a:lstStyle/>
                  <a:p>
                    <a:r>
                      <a:rPr lang="mk-MK"/>
                      <a:t>Моторни возила, каско 9,6      </a:t>
                    </a:r>
                  </a:p>
                </c:rich>
              </c:tx>
              <c:dLblPos val="bestFit"/>
              <c:showVal val="1"/>
              <c:showCatName val="1"/>
              <c:extLst>
                <c:ext xmlns:c15="http://schemas.microsoft.com/office/drawing/2012/chart" uri="{CE6537A1-D6FC-4f65-9D91-7224C49458BB}">
                  <c15:layout/>
                </c:ext>
              </c:extLst>
            </c:dLbl>
            <c:dLbl>
              <c:idx val="3"/>
              <c:layout>
                <c:manualLayout>
                  <c:x val="-2.7056644515180282E-2"/>
                  <c:y val="3.9243665970325164E-2"/>
                </c:manualLayout>
              </c:layout>
              <c:tx>
                <c:rich>
                  <a:bodyPr/>
                  <a:lstStyle/>
                  <a:p>
                    <a:r>
                      <a:rPr lang="mk-MK"/>
                      <a:t>Незгода</a:t>
                    </a:r>
                  </a:p>
                  <a:p>
                    <a:r>
                      <a:rPr lang="mk-MK"/>
                      <a:t>8,3     </a:t>
                    </a:r>
                  </a:p>
                </c:rich>
              </c:tx>
              <c:dLblPos val="bestFit"/>
              <c:showVal val="1"/>
              <c:showCatName val="1"/>
              <c:extLst>
                <c:ext xmlns:c15="http://schemas.microsoft.com/office/drawing/2012/chart" uri="{CE6537A1-D6FC-4f65-9D91-7224C49458BB}">
                  <c15:layout/>
                </c:ext>
              </c:extLst>
            </c:dLbl>
            <c:dLbl>
              <c:idx val="4"/>
              <c:layout>
                <c:manualLayout>
                  <c:x val="-4.2772315457065273E-2"/>
                  <c:y val="-0.17309061614822899"/>
                </c:manualLayout>
              </c:layout>
              <c:tx>
                <c:rich>
                  <a:bodyPr/>
                  <a:lstStyle/>
                  <a:p>
                    <a:r>
                      <a:rPr lang="mk-MK"/>
                      <a:t>Моторни возила, одговорност           </a:t>
                    </a:r>
                  </a:p>
                  <a:p>
                    <a:r>
                      <a:rPr lang="mk-MK"/>
                      <a:t>51.4     </a:t>
                    </a:r>
                  </a:p>
                </c:rich>
              </c:tx>
              <c:dLblPos val="bestFit"/>
              <c:showVal val="1"/>
              <c:showCatName val="1"/>
              <c:extLst>
                <c:ext xmlns:c15="http://schemas.microsoft.com/office/drawing/2012/chart" uri="{CE6537A1-D6FC-4f65-9D91-7224C49458BB}">
                  <c15:layout>
                    <c:manualLayout>
                      <c:w val="0.19674143141745837"/>
                      <c:h val="0.26291415063193885"/>
                    </c:manualLayout>
                  </c15:layout>
                </c:ext>
              </c:extLst>
            </c:dLbl>
            <c:dLbl>
              <c:idx val="5"/>
              <c:layout>
                <c:manualLayout>
                  <c:x val="8.5571750339718203E-3"/>
                  <c:y val="1.0593318801279098E-2"/>
                </c:manualLayout>
              </c:layout>
              <c:tx>
                <c:rich>
                  <a:bodyPr/>
                  <a:lstStyle/>
                  <a:p>
                    <a:r>
                      <a:rPr lang="mk-MK"/>
                      <a:t>Останато -неживотно осигурување    7,8      </a:t>
                    </a:r>
                  </a:p>
                </c:rich>
              </c:tx>
              <c:dLblPos val="bestFit"/>
              <c:showVal val="1"/>
              <c:showCatName val="1"/>
              <c:extLst>
                <c:ext xmlns:c15="http://schemas.microsoft.com/office/drawing/2012/chart" uri="{CE6537A1-D6FC-4f65-9D91-7224C49458BB}">
                  <c15:layout/>
                </c:ext>
              </c:extLst>
            </c:dLbl>
            <c:dLbl>
              <c:idx val="6"/>
              <c:layout>
                <c:manualLayout>
                  <c:x val="-0.20762561422379117"/>
                  <c:y val="1.4650346924456135E-2"/>
                </c:manualLayout>
              </c:layout>
              <c:tx>
                <c:rich>
                  <a:bodyPr/>
                  <a:lstStyle/>
                  <a:p>
                    <a:r>
                      <a:rPr lang="mk-MK" b="1">
                        <a:latin typeface="Tahoma" panose="020B0604030504040204" pitchFamily="34" charset="0"/>
                        <a:ea typeface="Tahoma" panose="020B0604030504040204" pitchFamily="34" charset="0"/>
                        <a:cs typeface="Tahoma" panose="020B0604030504040204" pitchFamily="34" charset="0"/>
                      </a:rPr>
                      <a:t>Неживотно осигурување </a:t>
                    </a:r>
                    <a:r>
                      <a:rPr lang="mk-MK" b="1" baseline="0">
                        <a:latin typeface="Tahoma" panose="020B0604030504040204" pitchFamily="34" charset="0"/>
                        <a:ea typeface="Tahoma" panose="020B0604030504040204" pitchFamily="34" charset="0"/>
                        <a:cs typeface="Tahoma" panose="020B0604030504040204" pitchFamily="34" charset="0"/>
                      </a:rPr>
                      <a:t> </a:t>
                    </a:r>
                    <a:r>
                      <a:rPr lang="mk-MK" b="1">
                        <a:latin typeface="Tahoma" panose="020B0604030504040204" pitchFamily="34" charset="0"/>
                        <a:ea typeface="Tahoma" panose="020B0604030504040204" pitchFamily="34" charset="0"/>
                        <a:cs typeface="Tahoma" panose="020B0604030504040204" pitchFamily="34" charset="0"/>
                      </a:rPr>
                      <a:t>86,8      </a:t>
                    </a:r>
                    <a:endParaRPr lang="mk-MK"/>
                  </a:p>
                </c:rich>
              </c:tx>
              <c:dLblPos val="bestFit"/>
              <c:showVal val="1"/>
              <c:showCatName val="1"/>
              <c:extLst>
                <c:ext xmlns:c15="http://schemas.microsoft.com/office/drawing/2012/chart" uri="{CE6537A1-D6FC-4f65-9D91-7224C49458BB}">
                  <c15:layout/>
                </c:ext>
              </c:extLst>
            </c:dLbl>
            <c:spPr>
              <a:noFill/>
              <a:ln>
                <a:noFill/>
              </a:ln>
              <a:effectLst/>
            </c:spPr>
            <c:txPr>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dLblPos val="ctr"/>
            <c:showVal val="1"/>
            <c:showCatName val="1"/>
            <c:showLeaderLines val="1"/>
            <c:extLst>
              <c:ext xmlns:c15="http://schemas.microsoft.com/office/drawing/2012/chart" uri="{CE6537A1-D6FC-4f65-9D91-7224C49458BB}"/>
            </c:extLst>
          </c:dLbls>
          <c:cat>
            <c:multiLvlStrRef>
              <c:f>'[14]анекс 1'!$B$37:$C$42</c:f>
              <c:multiLvlStrCache>
                <c:ptCount val="2"/>
                <c:lvl>
                  <c:pt idx="0">
                    <c:v>0</c:v>
                  </c:pt>
                  <c:pt idx="1">
                    <c:v>Останато неживотно осигурување</c:v>
                  </c:pt>
                </c:lvl>
                <c:lvl>
                  <c:pt idx="0">
                    <c:v>0</c:v>
                  </c:pt>
                  <c:pt idx="1">
                    <c:v>Моторни возила, одговорност</c:v>
                  </c:pt>
                </c:lvl>
                <c:lvl>
                  <c:pt idx="0">
                    <c:v>0</c:v>
                  </c:pt>
                  <c:pt idx="1">
                    <c:v>Незгода</c:v>
                  </c:pt>
                </c:lvl>
                <c:lvl>
                  <c:pt idx="0">
                    <c:v>0</c:v>
                  </c:pt>
                  <c:pt idx="1">
                    <c:v>Моторни возила (каско)</c:v>
                  </c:pt>
                </c:lvl>
                <c:lvl>
                  <c:pt idx="0">
                    <c:v>0</c:v>
                  </c:pt>
                  <c:pt idx="1">
                    <c:v>Имот</c:v>
                  </c:pt>
                </c:lvl>
                <c:lvl>
                  <c:pt idx="1">
                    <c:v>Осигурување на живот</c:v>
                  </c:pt>
                </c:lvl>
              </c:multiLvlStrCache>
            </c:multiLvlStrRef>
          </c:cat>
          <c:val>
            <c:numRef>
              <c:f>'[14]анекс 1'!$D$37:$D$42</c:f>
              <c:numCache>
                <c:formatCode>General</c:formatCode>
                <c:ptCount val="6"/>
                <c:pt idx="0">
                  <c:v>13.204325609915612</c:v>
                </c:pt>
                <c:pt idx="1">
                  <c:v>22.8</c:v>
                </c:pt>
                <c:pt idx="2">
                  <c:v>9.6421575605470924</c:v>
                </c:pt>
                <c:pt idx="3">
                  <c:v>8.3330098069542444</c:v>
                </c:pt>
                <c:pt idx="4">
                  <c:v>51.370186397114225</c:v>
                </c:pt>
                <c:pt idx="5">
                  <c:v>7.8152980248471078</c:v>
                </c:pt>
              </c:numCache>
            </c:numRef>
          </c:val>
        </c:ser>
        <c:gapWidth val="100"/>
        <c:splitType val="pos"/>
        <c:splitPos val="5"/>
        <c:secondPieSize val="75"/>
        <c:serLines/>
      </c:ofPieChart>
      <c:spPr>
        <a:ln>
          <a:solidFill>
            <a:schemeClr val="tx1"/>
          </a:solidFill>
        </a:ln>
      </c:spPr>
    </c:plotArea>
    <c:plotVisOnly val="1"/>
    <c:dispBlanksAs val="zero"/>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9526</xdr:colOff>
      <xdr:row>4</xdr:row>
      <xdr:rowOff>28574</xdr:rowOff>
    </xdr:from>
    <xdr:to>
      <xdr:col>9</xdr:col>
      <xdr:colOff>533400</xdr:colOff>
      <xdr:row>20</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19</xdr:row>
      <xdr:rowOff>95250</xdr:rowOff>
    </xdr:from>
    <xdr:to>
      <xdr:col>3</xdr:col>
      <xdr:colOff>114300</xdr:colOff>
      <xdr:row>24</xdr:row>
      <xdr:rowOff>38100</xdr:rowOff>
    </xdr:to>
    <xdr:sp macro="" textlink="">
      <xdr:nvSpPr>
        <xdr:cNvPr id="3" name="Down Arrow 2"/>
        <xdr:cNvSpPr/>
      </xdr:nvSpPr>
      <xdr:spPr>
        <a:xfrm>
          <a:off x="1438275" y="3714750"/>
          <a:ext cx="504825" cy="895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19</xdr:row>
      <xdr:rowOff>123825</xdr:rowOff>
    </xdr:from>
    <xdr:to>
      <xdr:col>8</xdr:col>
      <xdr:colOff>371475</xdr:colOff>
      <xdr:row>24</xdr:row>
      <xdr:rowOff>57150</xdr:rowOff>
    </xdr:to>
    <xdr:sp macro="" textlink="">
      <xdr:nvSpPr>
        <xdr:cNvPr id="4" name="Down Arrow 3"/>
        <xdr:cNvSpPr/>
      </xdr:nvSpPr>
      <xdr:spPr>
        <a:xfrm>
          <a:off x="4743450" y="3743325"/>
          <a:ext cx="504825" cy="885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161924</xdr:rowOff>
    </xdr:from>
    <xdr:to>
      <xdr:col>9</xdr:col>
      <xdr:colOff>561975</xdr:colOff>
      <xdr:row>43</xdr:row>
      <xdr:rowOff>133349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nbrm.mk/Users/majakv/AppData/Local/Microsoft/Windows/Temporary%20Internet%20Files/Content.Outlook/AMGICJ7H/Platen%20bilans%20i%20nadvoresen%20dolg/BiljanaS/podatoci_2010/proizvodi/uvoz/U_27_defin_2008_1-6_2010_U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1.12.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BackUp\Users\AleksandarP\Documents\IZVESTAI\IZVESTAI%20za%20FIN_STABILNOST\FSR_godishni%20izveshtai\Osiguruvanje%202014\Osiguruvanje%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BankarskaRegulativa\AleksandarP\Izvestai_za_fin_stabilnost\FSR_2015_osiguruvanje\Osiguruvanje_2015_MAS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row r="35">
          <cell r="D35">
            <v>0.17117344181230756</v>
          </cell>
        </row>
      </sheetData>
      <sheetData sheetId="1">
        <row r="19">
          <cell r="AC19">
            <v>0.33423403848041627</v>
          </cell>
          <cell r="AE19">
            <v>0</v>
          </cell>
        </row>
      </sheetData>
      <sheetData sheetId="2">
        <row r="30">
          <cell r="D30">
            <v>3.4969415493367531E-2</v>
          </cell>
        </row>
      </sheetData>
      <sheetData sheetId="3">
        <row r="35">
          <cell r="D35">
            <v>1.8035300147451978E-2</v>
          </cell>
        </row>
      </sheetData>
      <sheetData sheetId="4">
        <row r="35">
          <cell r="D35">
            <v>3.4987467467947866</v>
          </cell>
        </row>
      </sheetData>
      <sheetData sheetId="5">
        <row r="35">
          <cell r="D35">
            <v>0.11424076690945147</v>
          </cell>
        </row>
      </sheetData>
      <sheetData sheetId="6">
        <row r="35">
          <cell r="E35">
            <v>0.29445747045975412</v>
          </cell>
        </row>
      </sheetData>
      <sheetData sheetId="7">
        <row r="36">
          <cell r="E36">
            <v>4.2727843096770106E-3</v>
          </cell>
        </row>
      </sheetData>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r.126"/>
      <sheetName val="gr.127"/>
      <sheetName val="gr.128"/>
      <sheetName val="gr.129"/>
      <sheetName val="gr.130"/>
      <sheetName val="gr.131"/>
      <sheetName val="gr.132"/>
      <sheetName val="gr.133"/>
      <sheetName val="gr.134"/>
      <sheetName val="tab.8"/>
      <sheetName val="#REF"/>
      <sheetName val="Aktiva trend"/>
      <sheetName val="Pokazateli"/>
      <sheetName val="актива пасива"/>
      <sheetName val="Премии по земји "/>
      <sheetName val="премии"/>
      <sheetName val="тех рез и с-ва кои ги покриваат"/>
      <sheetName val="капитал и маргина солвентност"/>
      <sheetName val="коефициент на штети"/>
      <sheetName val="индикатори"/>
      <sheetName val="фин резултат"/>
      <sheetName val="општи под ФСР"/>
      <sheetName val="банки застапници"/>
      <sheetName val="2013"/>
      <sheetName val="2012"/>
      <sheetName val="број на институции"/>
      <sheetName val="споредба земји"/>
      <sheetName val="граф споредба"/>
      <sheetName val="концентрација"/>
      <sheetName val="структура премии"/>
      <sheetName val="Анекс бр.1"/>
      <sheetName val="нет рез корек на праш 14"/>
      <sheetName val="novo za banki zastapnici"/>
      <sheetName val="канали на дистрибуциј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0">
          <cell r="C30" t="str">
            <v>Осигурување на живот</v>
          </cell>
          <cell r="D30">
            <v>11.6</v>
          </cell>
        </row>
        <row r="31">
          <cell r="C31" t="str">
            <v>Имот</v>
          </cell>
          <cell r="D31">
            <v>20.450837905976567</v>
          </cell>
        </row>
        <row r="32">
          <cell r="C32" t="str">
            <v>Моторни возила, каско</v>
          </cell>
          <cell r="D32">
            <v>10.232834050126057</v>
          </cell>
        </row>
        <row r="33">
          <cell r="C33" t="str">
            <v>Незгода</v>
          </cell>
          <cell r="D33">
            <v>8.6163428740916501</v>
          </cell>
        </row>
        <row r="34">
          <cell r="C34" t="str">
            <v>Моторни возила, одговорност</v>
          </cell>
          <cell r="D34">
            <v>52.543378318255975</v>
          </cell>
        </row>
        <row r="35">
          <cell r="C35" t="str">
            <v>Останато-неживотно осигурување</v>
          </cell>
          <cell r="D35">
            <v>8.1566068515497552</v>
          </cell>
        </row>
      </sheetData>
      <sheetData sheetId="30"/>
      <sheetData sheetId="31"/>
      <sheetData sheetId="32"/>
      <sheetData sheetId="3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 institucii"/>
      <sheetName val="Banki"/>
      <sheetName val="FSI_po godini"/>
      <sheetName val="FSI_po drushtva"/>
      <sheetName val="g1_polisi"/>
      <sheetName val="Klasi"/>
      <sheetName val="g2_region"/>
      <sheetName val="g3_konc"/>
      <sheetName val="g4_kanali"/>
      <sheetName val="g5_aktiva"/>
      <sheetName val="g6_kv_na_akt"/>
      <sheetName val="g7_rez"/>
      <sheetName val="g8_roa"/>
      <sheetName val="g9_koef"/>
      <sheetName val="g10_reins"/>
      <sheetName val="g11_likvid"/>
      <sheetName val="g12_kapital"/>
      <sheetName val="g13_14_dep"/>
      <sheetName val="g15_udel"/>
      <sheetName val="KW_Bifo"/>
      <sheetName val="prilog5"/>
      <sheetName val="акции"/>
      <sheetName val="анекс 1"/>
      <sheetName val="BPP"/>
      <sheetName val="Pobaruvanja"/>
      <sheetName val="Steti"/>
      <sheetName val="Прилог бр.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7">
          <cell r="C37" t="str">
            <v>Осигурување на живот</v>
          </cell>
          <cell r="D37">
            <v>13.204325609915612</v>
          </cell>
        </row>
        <row r="38">
          <cell r="B38">
            <v>0</v>
          </cell>
          <cell r="C38" t="str">
            <v>Имот</v>
          </cell>
          <cell r="D38">
            <v>22.8</v>
          </cell>
        </row>
        <row r="39">
          <cell r="B39">
            <v>0</v>
          </cell>
          <cell r="C39" t="str">
            <v>Моторни возила (каско)</v>
          </cell>
          <cell r="D39">
            <v>9.6421575605470924</v>
          </cell>
        </row>
        <row r="40">
          <cell r="B40">
            <v>0</v>
          </cell>
          <cell r="C40" t="str">
            <v>Незгода</v>
          </cell>
          <cell r="D40">
            <v>8.3330098069542444</v>
          </cell>
        </row>
        <row r="41">
          <cell r="B41">
            <v>0</v>
          </cell>
          <cell r="C41" t="str">
            <v>Моторни возила, одговорност</v>
          </cell>
          <cell r="D41">
            <v>51.370186397114225</v>
          </cell>
        </row>
        <row r="42">
          <cell r="B42">
            <v>0</v>
          </cell>
          <cell r="C42" t="str">
            <v>Останато неживотно осигурување</v>
          </cell>
          <cell r="D42">
            <v>7.8152980248471078</v>
          </cell>
        </row>
      </sheetData>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B1:L15"/>
  <sheetViews>
    <sheetView topLeftCell="A10" workbookViewId="0">
      <selection activeCell="K12" sqref="K12"/>
    </sheetView>
  </sheetViews>
  <sheetFormatPr defaultColWidth="8.85546875" defaultRowHeight="14.25"/>
  <cols>
    <col min="1" max="1" width="8.85546875" style="512"/>
    <col min="2" max="2" width="32.42578125" style="512" customWidth="1"/>
    <col min="3" max="4" width="12" style="512" customWidth="1"/>
    <col min="5" max="6" width="10" style="512" customWidth="1"/>
    <col min="7" max="8" width="11.7109375" style="512" customWidth="1"/>
    <col min="9" max="12" width="10" style="512" customWidth="1"/>
    <col min="13" max="16384" width="8.85546875" style="512"/>
  </cols>
  <sheetData>
    <row r="1" spans="2:12">
      <c r="K1" s="999" t="s">
        <v>383</v>
      </c>
      <c r="L1" s="999"/>
    </row>
    <row r="3" spans="2:12">
      <c r="B3" s="1000" t="s">
        <v>853</v>
      </c>
      <c r="C3" s="1000"/>
      <c r="D3" s="1000"/>
      <c r="E3" s="1000"/>
      <c r="F3" s="1000"/>
      <c r="G3" s="1000"/>
      <c r="H3" s="1000"/>
      <c r="I3" s="1000"/>
      <c r="J3" s="1000"/>
      <c r="K3" s="1000"/>
      <c r="L3" s="1000"/>
    </row>
    <row r="4" spans="2:12" ht="15" thickBot="1"/>
    <row r="5" spans="2:12" ht="90.6" customHeight="1">
      <c r="B5" s="1001" t="s">
        <v>798</v>
      </c>
      <c r="C5" s="1003" t="s">
        <v>854</v>
      </c>
      <c r="D5" s="1003"/>
      <c r="E5" s="1004" t="s">
        <v>855</v>
      </c>
      <c r="F5" s="1004"/>
      <c r="G5" s="1004" t="s">
        <v>856</v>
      </c>
      <c r="H5" s="1004"/>
      <c r="I5" s="1004" t="s">
        <v>857</v>
      </c>
      <c r="J5" s="1004"/>
      <c r="K5" s="1003" t="s">
        <v>858</v>
      </c>
      <c r="L5" s="1003"/>
    </row>
    <row r="6" spans="2:12" ht="15" thickBot="1">
      <c r="B6" s="1002"/>
      <c r="C6" s="513">
        <v>2014</v>
      </c>
      <c r="D6" s="514">
        <v>2015</v>
      </c>
      <c r="E6" s="552">
        <v>2014</v>
      </c>
      <c r="F6" s="552">
        <v>2015</v>
      </c>
      <c r="G6" s="552">
        <v>2014</v>
      </c>
      <c r="H6" s="552">
        <v>2015</v>
      </c>
      <c r="I6" s="552">
        <v>2014</v>
      </c>
      <c r="J6" s="552">
        <v>2015</v>
      </c>
      <c r="K6" s="553">
        <v>2014</v>
      </c>
      <c r="L6" s="532">
        <v>2015</v>
      </c>
    </row>
    <row r="7" spans="2:12" ht="28.5">
      <c r="B7" s="554" t="s">
        <v>2</v>
      </c>
      <c r="C7" s="555">
        <v>31567.909639059555</v>
      </c>
      <c r="D7" s="556">
        <v>31353.929773641728</v>
      </c>
      <c r="E7" s="557">
        <v>11.075838279927634</v>
      </c>
      <c r="F7" s="557">
        <v>10.401775997446114</v>
      </c>
      <c r="G7" s="558">
        <v>690.23358361079954</v>
      </c>
      <c r="H7" s="558">
        <v>-213.97986541782666</v>
      </c>
      <c r="I7" s="559">
        <v>2.2353806108053882</v>
      </c>
      <c r="J7" s="559">
        <v>-0.67783983122235447</v>
      </c>
      <c r="K7" s="560">
        <v>3.8025927188418929</v>
      </c>
      <c r="L7" s="561">
        <v>-1.3037509356420054</v>
      </c>
    </row>
    <row r="8" spans="2:12">
      <c r="B8" s="562" t="s">
        <v>1</v>
      </c>
      <c r="C8" s="563">
        <v>58417.789110760918</v>
      </c>
      <c r="D8" s="564">
        <v>59225.088192415635</v>
      </c>
      <c r="E8" s="565">
        <v>20.496320227080485</v>
      </c>
      <c r="F8" s="565">
        <v>19.648130401962845</v>
      </c>
      <c r="G8" s="566">
        <v>9775.8670170663681</v>
      </c>
      <c r="H8" s="566">
        <v>807.29908165471716</v>
      </c>
      <c r="I8" s="567">
        <v>20.097616616045716</v>
      </c>
      <c r="J8" s="567">
        <v>1.3819404909762456</v>
      </c>
      <c r="K8" s="568">
        <v>53.856609736370352</v>
      </c>
      <c r="L8" s="569">
        <v>4.9187662166020978</v>
      </c>
    </row>
    <row r="9" spans="2:12">
      <c r="B9" s="562" t="s">
        <v>3</v>
      </c>
      <c r="C9" s="563">
        <v>41181.428437193717</v>
      </c>
      <c r="D9" s="564">
        <v>48105.840969506869</v>
      </c>
      <c r="E9" s="565">
        <v>14.448813580687847</v>
      </c>
      <c r="F9" s="565">
        <v>15.959281198436424</v>
      </c>
      <c r="G9" s="566">
        <v>747.00406124907749</v>
      </c>
      <c r="H9" s="566">
        <v>6924.412532313152</v>
      </c>
      <c r="I9" s="567">
        <v>1.8474457662701074</v>
      </c>
      <c r="J9" s="567">
        <v>16.814405898701779</v>
      </c>
      <c r="K9" s="568">
        <v>4.1153491683081604</v>
      </c>
      <c r="L9" s="569">
        <v>42.189527038661282</v>
      </c>
    </row>
    <row r="10" spans="2:12" ht="42.75">
      <c r="B10" s="562" t="s">
        <v>859</v>
      </c>
      <c r="C10" s="563">
        <v>68394.395280748577</v>
      </c>
      <c r="D10" s="564">
        <v>73370.906093900514</v>
      </c>
      <c r="E10" s="565">
        <v>23.996687460284566</v>
      </c>
      <c r="F10" s="565">
        <v>24.341055026537546</v>
      </c>
      <c r="G10" s="566">
        <v>1236.2797157671739</v>
      </c>
      <c r="H10" s="566">
        <v>4976.5108131519373</v>
      </c>
      <c r="I10" s="567">
        <v>1.8408493230739391</v>
      </c>
      <c r="J10" s="567">
        <v>7.2761968180639931</v>
      </c>
      <c r="K10" s="568">
        <v>6.8108367330311781</v>
      </c>
      <c r="L10" s="569">
        <v>30.321220252243737</v>
      </c>
    </row>
    <row r="11" spans="2:12">
      <c r="B11" s="562" t="s">
        <v>174</v>
      </c>
      <c r="C11" s="563">
        <v>24030.049314125012</v>
      </c>
      <c r="D11" s="564">
        <v>25136.687670737352</v>
      </c>
      <c r="E11" s="565">
        <v>8.43112334978996</v>
      </c>
      <c r="F11" s="565">
        <v>8.339184158299096</v>
      </c>
      <c r="G11" s="566">
        <v>3059.3362669976341</v>
      </c>
      <c r="H11" s="566">
        <v>1106.6383566123404</v>
      </c>
      <c r="I11" s="567">
        <v>14.588613463559408</v>
      </c>
      <c r="J11" s="567">
        <v>4.6052271559919422</v>
      </c>
      <c r="K11" s="568">
        <v>16.854308584228271</v>
      </c>
      <c r="L11" s="569">
        <v>6.742600711676455</v>
      </c>
    </row>
    <row r="12" spans="2:12" ht="72" thickBot="1">
      <c r="B12" s="554" t="s">
        <v>860</v>
      </c>
      <c r="C12" s="555">
        <v>61424.413836726868</v>
      </c>
      <c r="D12" s="570">
        <v>64236.166617690091</v>
      </c>
      <c r="E12" s="571">
        <v>21.551217102229508</v>
      </c>
      <c r="F12" s="571">
        <v>21.31057321731798</v>
      </c>
      <c r="G12" s="572">
        <v>2642.9362548419031</v>
      </c>
      <c r="H12" s="572">
        <v>2811.7527809632284</v>
      </c>
      <c r="I12" s="573">
        <v>4.4962058858765239</v>
      </c>
      <c r="J12" s="573">
        <v>4.5775817876539966</v>
      </c>
      <c r="K12" s="574">
        <v>14.56030305922053</v>
      </c>
      <c r="L12" s="561">
        <v>17.131636716458182</v>
      </c>
    </row>
    <row r="13" spans="2:12" ht="15" thickBot="1">
      <c r="B13" s="575" t="s">
        <v>175</v>
      </c>
      <c r="C13" s="576">
        <f>C7+C8+C9+C10+C11+C12</f>
        <v>285015.98561861465</v>
      </c>
      <c r="D13" s="577">
        <f>D7+D8+D9+D10+D11+D12</f>
        <v>301428.61931789218</v>
      </c>
      <c r="E13" s="578">
        <f t="shared" ref="E13:H13" si="0">E7+E8+E9+E10+E11+E12</f>
        <v>100</v>
      </c>
      <c r="F13" s="578">
        <f t="shared" si="0"/>
        <v>100</v>
      </c>
      <c r="G13" s="579">
        <f t="shared" si="0"/>
        <v>18151.656899532958</v>
      </c>
      <c r="H13" s="579">
        <f t="shared" si="0"/>
        <v>16412.633699277547</v>
      </c>
      <c r="I13" s="578">
        <v>6.8018295988297739</v>
      </c>
      <c r="J13" s="578">
        <v>5.758495848453796</v>
      </c>
      <c r="K13" s="548">
        <f>K7+K8+K9+K10+K11+K12</f>
        <v>100.0000000000004</v>
      </c>
      <c r="L13" s="580">
        <f>L7+L8+L9+L10+L11+L12</f>
        <v>99.999999999999744</v>
      </c>
    </row>
    <row r="14" spans="2:12" ht="15" customHeight="1"/>
    <row r="15" spans="2:12" ht="30" customHeight="1">
      <c r="B15" s="998" t="s">
        <v>1152</v>
      </c>
      <c r="C15" s="998"/>
      <c r="D15" s="998"/>
      <c r="E15" s="998"/>
      <c r="F15" s="998"/>
      <c r="G15" s="998"/>
      <c r="H15" s="998"/>
      <c r="I15" s="998"/>
      <c r="J15" s="998"/>
      <c r="K15" s="998"/>
      <c r="L15" s="998"/>
    </row>
  </sheetData>
  <mergeCells count="9">
    <mergeCell ref="B15:L15"/>
    <mergeCell ref="K1:L1"/>
    <mergeCell ref="B3:L3"/>
    <mergeCell ref="B5:B6"/>
    <mergeCell ref="C5:D5"/>
    <mergeCell ref="E5:F5"/>
    <mergeCell ref="G5:H5"/>
    <mergeCell ref="I5:J5"/>
    <mergeCell ref="K5:L5"/>
  </mergeCell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L15"/>
  <sheetViews>
    <sheetView topLeftCell="A10" workbookViewId="0">
      <selection activeCell="L16" sqref="L16"/>
    </sheetView>
  </sheetViews>
  <sheetFormatPr defaultColWidth="8.85546875" defaultRowHeight="14.25"/>
  <cols>
    <col min="1" max="1" width="8.85546875" style="512"/>
    <col min="2" max="2" width="37.140625" style="512" customWidth="1"/>
    <col min="3" max="4" width="11.28515625" style="512" customWidth="1"/>
    <col min="5" max="6" width="10" style="512" customWidth="1"/>
    <col min="7" max="8" width="11.7109375" style="512" customWidth="1"/>
    <col min="9" max="12" width="10" style="512" customWidth="1"/>
    <col min="13" max="16384" width="8.85546875" style="512"/>
  </cols>
  <sheetData>
    <row r="1" spans="2:12">
      <c r="K1" s="1000" t="s">
        <v>196</v>
      </c>
      <c r="L1" s="1000"/>
    </row>
    <row r="3" spans="2:12">
      <c r="B3" s="1000" t="s">
        <v>861</v>
      </c>
      <c r="C3" s="1000"/>
      <c r="D3" s="1000"/>
      <c r="E3" s="1000"/>
      <c r="F3" s="1000"/>
      <c r="G3" s="1000"/>
      <c r="H3" s="1000"/>
      <c r="I3" s="1000"/>
      <c r="J3" s="1000"/>
      <c r="K3" s="1000"/>
      <c r="L3" s="1000"/>
    </row>
    <row r="4" spans="2:12" ht="15" thickBot="1"/>
    <row r="5" spans="2:12" ht="90.6" customHeight="1">
      <c r="B5" s="1001" t="s">
        <v>798</v>
      </c>
      <c r="C5" s="1003" t="s">
        <v>854</v>
      </c>
      <c r="D5" s="1003"/>
      <c r="E5" s="1004" t="s">
        <v>855</v>
      </c>
      <c r="F5" s="1004"/>
      <c r="G5" s="1004" t="s">
        <v>856</v>
      </c>
      <c r="H5" s="1004"/>
      <c r="I5" s="1004" t="s">
        <v>857</v>
      </c>
      <c r="J5" s="1004"/>
      <c r="K5" s="1003" t="s">
        <v>858</v>
      </c>
      <c r="L5" s="1003"/>
    </row>
    <row r="6" spans="2:12" ht="15" thickBot="1">
      <c r="B6" s="1002"/>
      <c r="C6" s="513">
        <v>2014</v>
      </c>
      <c r="D6" s="514">
        <v>2015</v>
      </c>
      <c r="E6" s="552">
        <v>2014</v>
      </c>
      <c r="F6" s="552">
        <v>2015</v>
      </c>
      <c r="G6" s="552">
        <v>2014</v>
      </c>
      <c r="H6" s="552">
        <v>2015</v>
      </c>
      <c r="I6" s="552">
        <v>2014</v>
      </c>
      <c r="J6" s="552">
        <v>2015</v>
      </c>
      <c r="K6" s="553">
        <v>2014</v>
      </c>
      <c r="L6" s="532">
        <v>2015</v>
      </c>
    </row>
    <row r="7" spans="2:12" ht="28.5">
      <c r="B7" s="554" t="s">
        <v>2</v>
      </c>
      <c r="C7" s="555">
        <v>53139</v>
      </c>
      <c r="D7" s="556">
        <v>54450.289084947028</v>
      </c>
      <c r="E7" s="557">
        <v>14.597423289289344</v>
      </c>
      <c r="F7" s="557">
        <v>13.895848388376713</v>
      </c>
      <c r="G7" s="558">
        <v>2812</v>
      </c>
      <c r="H7" s="558">
        <v>1311.2890849470277</v>
      </c>
      <c r="I7" s="559">
        <v>5.5874580245196421</v>
      </c>
      <c r="J7" s="559">
        <v>2.4676585651725245</v>
      </c>
      <c r="K7" s="560">
        <v>15.902279025052311</v>
      </c>
      <c r="L7" s="561">
        <v>4.714199145171361</v>
      </c>
    </row>
    <row r="8" spans="2:12">
      <c r="B8" s="562" t="s">
        <v>1</v>
      </c>
      <c r="C8" s="563">
        <v>81989.000000000029</v>
      </c>
      <c r="D8" s="564">
        <v>88026.743589338919</v>
      </c>
      <c r="E8" s="565">
        <v>22.522594291679265</v>
      </c>
      <c r="F8" s="565">
        <v>22.464642586776002</v>
      </c>
      <c r="G8" s="566">
        <v>6593.0000000000291</v>
      </c>
      <c r="H8" s="566">
        <v>6037.7435893388902</v>
      </c>
      <c r="I8" s="567">
        <v>8.7444957292164425</v>
      </c>
      <c r="J8" s="567">
        <v>7.3640898039235614</v>
      </c>
      <c r="K8" s="568">
        <v>37.284397443872813</v>
      </c>
      <c r="L8" s="569">
        <v>21.706217183051663</v>
      </c>
    </row>
    <row r="9" spans="2:12">
      <c r="B9" s="562" t="s">
        <v>3</v>
      </c>
      <c r="C9" s="563">
        <v>33576</v>
      </c>
      <c r="D9" s="564">
        <v>39484.974934923477</v>
      </c>
      <c r="E9" s="565">
        <v>9.223415652556108</v>
      </c>
      <c r="F9" s="565">
        <v>10.076663219520629</v>
      </c>
      <c r="G9" s="566">
        <v>-2149</v>
      </c>
      <c r="H9" s="566">
        <v>5908.9749349234771</v>
      </c>
      <c r="I9" s="567">
        <v>-6.0153953813855843</v>
      </c>
      <c r="J9" s="567">
        <v>17.598805500725152</v>
      </c>
      <c r="K9" s="568">
        <v>-12.152915229316292</v>
      </c>
      <c r="L9" s="569">
        <v>21.243282588736381</v>
      </c>
    </row>
    <row r="10" spans="2:12" ht="42.75">
      <c r="B10" s="562" t="s">
        <v>859</v>
      </c>
      <c r="C10" s="563">
        <v>98226</v>
      </c>
      <c r="D10" s="564">
        <v>104179.5455403807</v>
      </c>
      <c r="E10" s="565">
        <v>26.982940966403866</v>
      </c>
      <c r="F10" s="565">
        <v>26.586877578200575</v>
      </c>
      <c r="G10" s="566">
        <v>5822</v>
      </c>
      <c r="H10" s="566">
        <v>5953.5455403806991</v>
      </c>
      <c r="I10" s="567">
        <v>6.3005930479200032</v>
      </c>
      <c r="J10" s="567">
        <v>6.0610689027148608</v>
      </c>
      <c r="K10" s="568">
        <v>32.924277554713569</v>
      </c>
      <c r="L10" s="569">
        <v>21.403517820279312</v>
      </c>
    </row>
    <row r="11" spans="2:12">
      <c r="B11" s="562" t="s">
        <v>174</v>
      </c>
      <c r="C11" s="563">
        <v>17970.000000000004</v>
      </c>
      <c r="D11" s="564">
        <v>18599.609831721758</v>
      </c>
      <c r="E11" s="565">
        <v>4.936406340136803</v>
      </c>
      <c r="F11" s="565">
        <v>4.7466664116576363</v>
      </c>
      <c r="G11" s="566">
        <v>1792.0000000000036</v>
      </c>
      <c r="H11" s="566">
        <v>629.60983172175474</v>
      </c>
      <c r="I11" s="567">
        <v>11.076770923476348</v>
      </c>
      <c r="J11" s="567">
        <v>3.5036718515400924</v>
      </c>
      <c r="K11" s="568">
        <v>10.134027031612304</v>
      </c>
      <c r="L11" s="569">
        <v>2.2635025064774972</v>
      </c>
    </row>
    <row r="12" spans="2:12" ht="57.75" thickBot="1">
      <c r="B12" s="554" t="s">
        <v>860</v>
      </c>
      <c r="C12" s="555">
        <v>79130</v>
      </c>
      <c r="D12" s="570">
        <v>87104.570817082102</v>
      </c>
      <c r="E12" s="571">
        <v>21.737219459934622</v>
      </c>
      <c r="F12" s="571">
        <v>22.229301815468464</v>
      </c>
      <c r="G12" s="572">
        <v>2813</v>
      </c>
      <c r="H12" s="572">
        <v>7974.5708170820981</v>
      </c>
      <c r="I12" s="573">
        <v>3.6859415333411949</v>
      </c>
      <c r="J12" s="573">
        <v>10.077809701860359</v>
      </c>
      <c r="K12" s="574">
        <v>15.907934174065486</v>
      </c>
      <c r="L12" s="561">
        <v>28.669280756283875</v>
      </c>
    </row>
    <row r="13" spans="2:12" ht="15" thickBot="1">
      <c r="B13" s="575" t="s">
        <v>175</v>
      </c>
      <c r="C13" s="576">
        <f>C7+C8+C9+C10+C11+C12</f>
        <v>364030</v>
      </c>
      <c r="D13" s="577">
        <f>D7+D8+D9+D10+D11+D12</f>
        <v>391845.73379839398</v>
      </c>
      <c r="E13" s="578">
        <f t="shared" ref="E13:H13" si="0">E7+E8+E9+E10+E11+E12</f>
        <v>100</v>
      </c>
      <c r="F13" s="578">
        <f t="shared" si="0"/>
        <v>100.00000000000001</v>
      </c>
      <c r="G13" s="579">
        <f t="shared" si="0"/>
        <v>17683.000000000033</v>
      </c>
      <c r="H13" s="579">
        <f t="shared" si="0"/>
        <v>27815.733798393947</v>
      </c>
      <c r="I13" s="578">
        <v>5.1055733123139513</v>
      </c>
      <c r="J13" s="578">
        <v>7.641055352139638</v>
      </c>
      <c r="K13" s="548">
        <f>K7+K8+K9+K10+K11+K12</f>
        <v>100.00000000000018</v>
      </c>
      <c r="L13" s="580">
        <f>L7+L8+L9+L10+L11+L12</f>
        <v>100.00000000000009</v>
      </c>
    </row>
    <row r="15" spans="2:12" ht="30" customHeight="1">
      <c r="B15" s="998" t="s">
        <v>1152</v>
      </c>
      <c r="C15" s="998"/>
      <c r="D15" s="998"/>
      <c r="E15" s="998"/>
      <c r="F15" s="998"/>
      <c r="G15" s="998"/>
      <c r="H15" s="998"/>
      <c r="I15" s="998"/>
      <c r="J15" s="998"/>
      <c r="K15" s="998"/>
      <c r="L15" s="998"/>
    </row>
  </sheetData>
  <mergeCells count="9">
    <mergeCell ref="B15:L15"/>
    <mergeCell ref="K1:L1"/>
    <mergeCell ref="B3:L3"/>
    <mergeCell ref="B5:B6"/>
    <mergeCell ref="C5:D5"/>
    <mergeCell ref="E5:F5"/>
    <mergeCell ref="G5:H5"/>
    <mergeCell ref="I5:J5"/>
    <mergeCell ref="K5:L5"/>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J15"/>
  <sheetViews>
    <sheetView topLeftCell="A13" workbookViewId="0">
      <selection activeCell="B16" sqref="B16"/>
    </sheetView>
  </sheetViews>
  <sheetFormatPr defaultColWidth="8.85546875" defaultRowHeight="14.25"/>
  <cols>
    <col min="1" max="1" width="8.85546875" style="512"/>
    <col min="2" max="2" width="37.140625" style="512" customWidth="1"/>
    <col min="3" max="10" width="10.42578125" style="512" customWidth="1"/>
    <col min="11" max="16384" width="8.85546875" style="512"/>
  </cols>
  <sheetData>
    <row r="1" spans="2:10">
      <c r="I1" s="999" t="s">
        <v>758</v>
      </c>
      <c r="J1" s="999"/>
    </row>
    <row r="3" spans="2:10">
      <c r="B3" s="1000" t="s">
        <v>862</v>
      </c>
      <c r="C3" s="1000"/>
      <c r="D3" s="1000"/>
      <c r="E3" s="1000"/>
      <c r="F3" s="1000"/>
      <c r="G3" s="1000"/>
      <c r="H3" s="1000"/>
      <c r="I3" s="1000"/>
      <c r="J3" s="1000"/>
    </row>
    <row r="4" spans="2:10" ht="15" thickBot="1"/>
    <row r="5" spans="2:10" ht="90.6" customHeight="1">
      <c r="B5" s="1001" t="s">
        <v>798</v>
      </c>
      <c r="C5" s="1003" t="s">
        <v>1153</v>
      </c>
      <c r="D5" s="1003"/>
      <c r="E5" s="1004" t="s">
        <v>863</v>
      </c>
      <c r="F5" s="1004"/>
      <c r="G5" s="1004" t="s">
        <v>864</v>
      </c>
      <c r="H5" s="1004"/>
      <c r="I5" s="1004" t="s">
        <v>865</v>
      </c>
      <c r="J5" s="1005"/>
    </row>
    <row r="6" spans="2:10" ht="15" thickBot="1">
      <c r="B6" s="1002"/>
      <c r="C6" s="513">
        <v>2014</v>
      </c>
      <c r="D6" s="514">
        <v>2015</v>
      </c>
      <c r="E6" s="514">
        <v>2014</v>
      </c>
      <c r="F6" s="514">
        <v>2015</v>
      </c>
      <c r="G6" s="552">
        <v>2014</v>
      </c>
      <c r="H6" s="552">
        <v>2015</v>
      </c>
      <c r="I6" s="552">
        <v>2014</v>
      </c>
      <c r="J6" s="532">
        <v>2015</v>
      </c>
    </row>
    <row r="7" spans="2:10" ht="28.5">
      <c r="B7" s="554" t="s">
        <v>2</v>
      </c>
      <c r="C7" s="581">
        <v>127249</v>
      </c>
      <c r="D7" s="582">
        <v>123456</v>
      </c>
      <c r="E7" s="582">
        <v>-2142</v>
      </c>
      <c r="F7" s="582">
        <v>-3793</v>
      </c>
      <c r="G7" s="583">
        <v>-1.6554474422486882</v>
      </c>
      <c r="H7" s="583">
        <v>-2.9807699864046082</v>
      </c>
      <c r="I7" s="583">
        <v>-26.897118276255082</v>
      </c>
      <c r="J7" s="584">
        <v>-62.702787539195185</v>
      </c>
    </row>
    <row r="8" spans="2:10">
      <c r="B8" s="562" t="s">
        <v>1</v>
      </c>
      <c r="C8" s="585">
        <v>166412</v>
      </c>
      <c r="D8" s="586">
        <v>165278</v>
      </c>
      <c r="E8" s="586">
        <v>4812</v>
      </c>
      <c r="F8" s="586">
        <v>-1134</v>
      </c>
      <c r="G8" s="587">
        <v>2.9777227722772275</v>
      </c>
      <c r="H8" s="587">
        <v>-0.68144124221810931</v>
      </c>
      <c r="I8" s="587">
        <v>60.424338536573039</v>
      </c>
      <c r="J8" s="538">
        <v>-18.746364637344406</v>
      </c>
    </row>
    <row r="9" spans="2:10">
      <c r="B9" s="562" t="s">
        <v>3</v>
      </c>
      <c r="C9" s="585">
        <v>49663</v>
      </c>
      <c r="D9" s="586">
        <v>50433</v>
      </c>
      <c r="E9" s="586">
        <v>2016</v>
      </c>
      <c r="F9" s="586">
        <v>770</v>
      </c>
      <c r="G9" s="587">
        <v>4.2311163347115244</v>
      </c>
      <c r="H9" s="587">
        <v>1.5504500332239293</v>
      </c>
      <c r="I9" s="587">
        <v>25.314934848240078</v>
      </c>
      <c r="J9" s="538">
        <v>12.729013025357313</v>
      </c>
    </row>
    <row r="10" spans="2:10" ht="42.75">
      <c r="B10" s="562" t="s">
        <v>859</v>
      </c>
      <c r="C10" s="585">
        <v>153355</v>
      </c>
      <c r="D10" s="586">
        <v>168072</v>
      </c>
      <c r="E10" s="586">
        <v>-795</v>
      </c>
      <c r="F10" s="586">
        <v>14717</v>
      </c>
      <c r="G10" s="587">
        <v>-0.51573143042491076</v>
      </c>
      <c r="H10" s="587">
        <v>9.5966874246030454</v>
      </c>
      <c r="I10" s="587">
        <v>-9.9828240100946743</v>
      </c>
      <c r="J10" s="538">
        <v>243.28946064179684</v>
      </c>
    </row>
    <row r="11" spans="2:10">
      <c r="B11" s="562" t="s">
        <v>174</v>
      </c>
      <c r="C11" s="585">
        <v>11996</v>
      </c>
      <c r="D11" s="586">
        <v>14246</v>
      </c>
      <c r="E11" s="586">
        <v>609</v>
      </c>
      <c r="F11" s="586">
        <v>2250</v>
      </c>
      <c r="G11" s="587">
        <v>5.3482040923860543</v>
      </c>
      <c r="H11" s="587">
        <v>18.756252084028009</v>
      </c>
      <c r="I11" s="587">
        <v>7.6472199020725231</v>
      </c>
      <c r="J11" s="538">
        <v>37.195167931238899</v>
      </c>
    </row>
    <row r="12" spans="2:10" ht="57.75" thickBot="1">
      <c r="B12" s="554" t="s">
        <v>860</v>
      </c>
      <c r="C12" s="581">
        <v>30407.614954336976</v>
      </c>
      <c r="D12" s="588">
        <v>23646.787804314394</v>
      </c>
      <c r="E12" s="588">
        <v>3463.6784059910606</v>
      </c>
      <c r="F12" s="588">
        <v>-6760.8271500225819</v>
      </c>
      <c r="G12" s="589">
        <v>12.855131245488682</v>
      </c>
      <c r="H12" s="589">
        <v>-22.233993557782469</v>
      </c>
      <c r="I12" s="589">
        <v>43.493448999464157</v>
      </c>
      <c r="J12" s="590">
        <v>-111.764489421853</v>
      </c>
    </row>
    <row r="13" spans="2:10" ht="15" thickBot="1">
      <c r="B13" s="575" t="s">
        <v>175</v>
      </c>
      <c r="C13" s="576">
        <f>SUM(C7:C12)</f>
        <v>539082.61495433701</v>
      </c>
      <c r="D13" s="577">
        <f>SUM(D7:D12)</f>
        <v>545131.7878043144</v>
      </c>
      <c r="E13" s="577">
        <v>7963.6784059910569</v>
      </c>
      <c r="F13" s="577">
        <v>6049.172849977389</v>
      </c>
      <c r="G13" s="578">
        <v>1.4994152642618401</v>
      </c>
      <c r="H13" s="578">
        <v>1.1221235265562746</v>
      </c>
      <c r="I13" s="578">
        <f>SUM(I7:I12)</f>
        <v>100.00000000000004</v>
      </c>
      <c r="J13" s="546">
        <f>SUM(J7:J12)</f>
        <v>100.00000000000045</v>
      </c>
    </row>
    <row r="15" spans="2:10" ht="29.25" customHeight="1">
      <c r="B15" s="998" t="s">
        <v>1154</v>
      </c>
      <c r="C15" s="998"/>
      <c r="D15" s="998"/>
      <c r="E15" s="998"/>
      <c r="F15" s="998"/>
      <c r="G15" s="998"/>
      <c r="H15" s="998"/>
      <c r="I15" s="998"/>
      <c r="J15" s="998"/>
    </row>
  </sheetData>
  <mergeCells count="8">
    <mergeCell ref="B15:J15"/>
    <mergeCell ref="I1:J1"/>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orientation="landscape" r:id="rId1"/>
  <ignoredErrors>
    <ignoredError sqref="C13:D13 I13:J13" formulaRange="1"/>
  </ignoredErrors>
</worksheet>
</file>

<file path=xl/worksheets/sheet4.xml><?xml version="1.0" encoding="utf-8"?>
<worksheet xmlns="http://schemas.openxmlformats.org/spreadsheetml/2006/main" xmlns:r="http://schemas.openxmlformats.org/officeDocument/2006/relationships">
  <sheetPr>
    <pageSetUpPr fitToPage="1"/>
  </sheetPr>
  <dimension ref="B1:L16"/>
  <sheetViews>
    <sheetView topLeftCell="A4" workbookViewId="0">
      <selection activeCell="B4" sqref="B4"/>
    </sheetView>
  </sheetViews>
  <sheetFormatPr defaultColWidth="8.85546875" defaultRowHeight="14.25"/>
  <cols>
    <col min="1" max="1" width="8.85546875" style="512"/>
    <col min="2" max="2" width="37.140625" style="512" customWidth="1"/>
    <col min="3" max="7" width="12.28515625" style="512" customWidth="1"/>
    <col min="8" max="8" width="13.42578125" style="512" customWidth="1"/>
    <col min="9" max="9" width="13.5703125" style="512" customWidth="1"/>
    <col min="10" max="12" width="13.42578125" style="512" customWidth="1"/>
    <col min="13" max="16384" width="8.85546875" style="512"/>
  </cols>
  <sheetData>
    <row r="1" spans="2:12">
      <c r="J1" s="591"/>
      <c r="K1" s="999" t="s">
        <v>759</v>
      </c>
      <c r="L1" s="999"/>
    </row>
    <row r="3" spans="2:12">
      <c r="B3" s="1000" t="s">
        <v>1155</v>
      </c>
      <c r="C3" s="1000"/>
      <c r="D3" s="1000"/>
      <c r="E3" s="1000"/>
      <c r="F3" s="1000"/>
      <c r="G3" s="1000"/>
      <c r="H3" s="1000"/>
      <c r="I3" s="1000"/>
      <c r="J3" s="1000"/>
      <c r="K3" s="1000"/>
      <c r="L3" s="1000"/>
    </row>
    <row r="4" spans="2:12" ht="15" thickBot="1"/>
    <row r="5" spans="2:12" ht="90.6" customHeight="1">
      <c r="B5" s="1001" t="s">
        <v>798</v>
      </c>
      <c r="C5" s="1006" t="s">
        <v>866</v>
      </c>
      <c r="D5" s="1007"/>
      <c r="E5" s="1007"/>
      <c r="F5" s="1007"/>
      <c r="G5" s="1007"/>
      <c r="H5" s="1007"/>
      <c r="I5" s="1007"/>
      <c r="J5" s="1008" t="s">
        <v>867</v>
      </c>
      <c r="K5" s="1003"/>
      <c r="L5" s="1003"/>
    </row>
    <row r="6" spans="2:12" ht="72" thickBot="1">
      <c r="B6" s="1002"/>
      <c r="C6" s="552" t="s">
        <v>868</v>
      </c>
      <c r="D6" s="552" t="s">
        <v>869</v>
      </c>
      <c r="E6" s="552" t="s">
        <v>870</v>
      </c>
      <c r="F6" s="552" t="s">
        <v>871</v>
      </c>
      <c r="G6" s="552" t="s">
        <v>872</v>
      </c>
      <c r="H6" s="592" t="s">
        <v>873</v>
      </c>
      <c r="I6" s="592" t="s">
        <v>874</v>
      </c>
      <c r="J6" s="593" t="s">
        <v>875</v>
      </c>
      <c r="K6" s="592" t="s">
        <v>876</v>
      </c>
      <c r="L6" s="594" t="s">
        <v>877</v>
      </c>
    </row>
    <row r="7" spans="2:12" ht="28.5">
      <c r="B7" s="554" t="s">
        <v>2</v>
      </c>
      <c r="C7" s="595">
        <v>16091.959546230117</v>
      </c>
      <c r="D7" s="595">
        <v>14877.170300391675</v>
      </c>
      <c r="E7" s="595">
        <v>15813.017023162267</v>
      </c>
      <c r="F7" s="595">
        <v>16360.645306651108</v>
      </c>
      <c r="G7" s="595">
        <v>16212.360725679888</v>
      </c>
      <c r="H7" s="588">
        <v>15835.726714159924</v>
      </c>
      <c r="I7" s="588">
        <v>15815.798338971234</v>
      </c>
      <c r="J7" s="596">
        <v>-19.928375188690552</v>
      </c>
      <c r="K7" s="584">
        <v>-0.12584439949239007</v>
      </c>
      <c r="L7" s="534">
        <v>-12.547434724095229</v>
      </c>
    </row>
    <row r="8" spans="2:12">
      <c r="B8" s="562" t="s">
        <v>1</v>
      </c>
      <c r="C8" s="597">
        <v>18421.769714489103</v>
      </c>
      <c r="D8" s="597">
        <v>17864.809361675405</v>
      </c>
      <c r="E8" s="597">
        <v>18159.56410323544</v>
      </c>
      <c r="F8" s="597">
        <v>18348.27288898838</v>
      </c>
      <c r="G8" s="597">
        <v>18989.497817246785</v>
      </c>
      <c r="H8" s="598">
        <v>17982.36880422743</v>
      </c>
      <c r="I8" s="598">
        <v>18340.536042786502</v>
      </c>
      <c r="J8" s="599">
        <v>358.16723855907185</v>
      </c>
      <c r="K8" s="538">
        <v>1.9917689513456713</v>
      </c>
      <c r="L8" s="538">
        <v>225.5116136452414</v>
      </c>
    </row>
    <row r="9" spans="2:12">
      <c r="B9" s="562" t="s">
        <v>3</v>
      </c>
      <c r="C9" s="597">
        <v>18955.397621747714</v>
      </c>
      <c r="D9" s="597">
        <v>18309.776740909645</v>
      </c>
      <c r="E9" s="597">
        <v>19346.274390594746</v>
      </c>
      <c r="F9" s="597">
        <v>19578.439426958186</v>
      </c>
      <c r="G9" s="597">
        <v>19965.831297386016</v>
      </c>
      <c r="H9" s="597">
        <v>18589.334959500848</v>
      </c>
      <c r="I9" s="598">
        <v>19300.080463962149</v>
      </c>
      <c r="J9" s="600">
        <v>710.74550446130161</v>
      </c>
      <c r="K9" s="538">
        <v>3.8234046888161846</v>
      </c>
      <c r="L9" s="538">
        <v>447.50426154829438</v>
      </c>
    </row>
    <row r="10" spans="2:12" ht="42.75">
      <c r="B10" s="562" t="s">
        <v>859</v>
      </c>
      <c r="C10" s="597">
        <v>20159.171491518104</v>
      </c>
      <c r="D10" s="597">
        <v>19289.333857316629</v>
      </c>
      <c r="E10" s="597">
        <v>19854.61021974275</v>
      </c>
      <c r="F10" s="597">
        <v>19565.338545374678</v>
      </c>
      <c r="G10" s="597">
        <v>20076.024586055017</v>
      </c>
      <c r="H10" s="597">
        <v>19812.308214939127</v>
      </c>
      <c r="I10" s="586">
        <v>19696.326802122268</v>
      </c>
      <c r="J10" s="600">
        <v>-115.98141281685821</v>
      </c>
      <c r="K10" s="538">
        <v>-0.58540081023676205</v>
      </c>
      <c r="L10" s="538">
        <v>-73.024980348309697</v>
      </c>
    </row>
    <row r="11" spans="2:12">
      <c r="B11" s="562" t="s">
        <v>174</v>
      </c>
      <c r="C11" s="597">
        <v>35324.481735581758</v>
      </c>
      <c r="D11" s="597">
        <v>34222.222898844913</v>
      </c>
      <c r="E11" s="597">
        <v>34914.587931075694</v>
      </c>
      <c r="F11" s="597">
        <v>34842.357943832969</v>
      </c>
      <c r="G11" s="597">
        <v>36970.93731386857</v>
      </c>
      <c r="H11" s="601">
        <v>34690.392065699452</v>
      </c>
      <c r="I11" s="601">
        <v>35237.526521905536</v>
      </c>
      <c r="J11" s="602">
        <v>547.134456206084</v>
      </c>
      <c r="K11" s="538">
        <v>1.577193060170311</v>
      </c>
      <c r="L11" s="538">
        <v>344.49039671057454</v>
      </c>
    </row>
    <row r="12" spans="2:12" ht="57.75" thickBot="1">
      <c r="B12" s="554" t="s">
        <v>860</v>
      </c>
      <c r="C12" s="603">
        <v>22459.253553855535</v>
      </c>
      <c r="D12" s="603">
        <v>21722.727844894456</v>
      </c>
      <c r="E12" s="603">
        <v>22186.588092857095</v>
      </c>
      <c r="F12" s="603">
        <v>22105.9094211638</v>
      </c>
      <c r="G12" s="603">
        <v>23626.377422483409</v>
      </c>
      <c r="H12" s="588">
        <v>22388.062413322517</v>
      </c>
      <c r="I12" s="588">
        <v>22410.40069534969</v>
      </c>
      <c r="J12" s="604">
        <v>22.338282027172681</v>
      </c>
      <c r="K12" s="542">
        <v>9.9777647635463929E-2</v>
      </c>
      <c r="L12" s="538">
        <v>14.064776126025755</v>
      </c>
    </row>
    <row r="13" spans="2:12" ht="15" thickBot="1">
      <c r="B13" s="575" t="s">
        <v>175</v>
      </c>
      <c r="C13" s="579">
        <v>19019.099282569859</v>
      </c>
      <c r="D13" s="579">
        <v>18214.789969464258</v>
      </c>
      <c r="E13" s="579">
        <v>18811.183391733925</v>
      </c>
      <c r="F13" s="579">
        <v>19041.839786466338</v>
      </c>
      <c r="G13" s="579">
        <v>19456.927560995362</v>
      </c>
      <c r="H13" s="577">
        <v>18722.360878598018</v>
      </c>
      <c r="I13" s="577">
        <v>18881.185177164971</v>
      </c>
      <c r="J13" s="605">
        <v>158.82429856695308</v>
      </c>
      <c r="K13" s="546">
        <v>0.84831341301891561</v>
      </c>
      <c r="L13" s="546">
        <v>100</v>
      </c>
    </row>
    <row r="15" spans="2:12" ht="28.9" customHeight="1">
      <c r="B15" s="998" t="s">
        <v>878</v>
      </c>
      <c r="C15" s="998"/>
      <c r="D15" s="998"/>
      <c r="E15" s="998"/>
      <c r="F15" s="998"/>
      <c r="G15" s="998"/>
      <c r="H15" s="998"/>
      <c r="I15" s="998"/>
      <c r="J15" s="998"/>
      <c r="K15" s="998"/>
      <c r="L15" s="998"/>
    </row>
    <row r="16" spans="2:12">
      <c r="B16" s="606" t="s">
        <v>879</v>
      </c>
      <c r="C16" s="606"/>
      <c r="D16" s="606"/>
      <c r="E16" s="606"/>
      <c r="F16" s="606"/>
      <c r="G16" s="606"/>
      <c r="H16" s="606"/>
      <c r="I16" s="606"/>
      <c r="J16" s="606"/>
      <c r="K16" s="606"/>
      <c r="L16" s="606"/>
    </row>
  </sheetData>
  <mergeCells count="6">
    <mergeCell ref="B15:L15"/>
    <mergeCell ref="K1:L1"/>
    <mergeCell ref="B3:L3"/>
    <mergeCell ref="B5:B6"/>
    <mergeCell ref="C5:I5"/>
    <mergeCell ref="J5:L5"/>
  </mergeCells>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1:J15"/>
  <sheetViews>
    <sheetView workbookViewId="0">
      <selection activeCell="B15" sqref="B15:J15"/>
    </sheetView>
  </sheetViews>
  <sheetFormatPr defaultColWidth="8.85546875" defaultRowHeight="14.25"/>
  <cols>
    <col min="1" max="1" width="8.85546875" style="512"/>
    <col min="2" max="2" width="37.140625" style="512" customWidth="1"/>
    <col min="3" max="10" width="10.42578125" style="512" customWidth="1"/>
    <col min="11" max="16384" width="8.85546875" style="512"/>
  </cols>
  <sheetData>
    <row r="1" spans="2:10">
      <c r="I1" s="999" t="s">
        <v>384</v>
      </c>
      <c r="J1" s="999"/>
    </row>
    <row r="3" spans="2:10">
      <c r="B3" s="1000" t="s">
        <v>880</v>
      </c>
      <c r="C3" s="1000"/>
      <c r="D3" s="1000"/>
      <c r="E3" s="1000"/>
      <c r="F3" s="1000"/>
      <c r="G3" s="1000"/>
      <c r="H3" s="1000"/>
      <c r="I3" s="1000"/>
      <c r="J3" s="1000"/>
    </row>
    <row r="4" spans="2:10" ht="15" thickBot="1"/>
    <row r="5" spans="2:10" ht="90.6" customHeight="1">
      <c r="B5" s="1001" t="s">
        <v>798</v>
      </c>
      <c r="C5" s="1003" t="s">
        <v>1149</v>
      </c>
      <c r="D5" s="1003"/>
      <c r="E5" s="1010" t="s">
        <v>881</v>
      </c>
      <c r="F5" s="1011"/>
      <c r="G5" s="1004" t="s">
        <v>882</v>
      </c>
      <c r="H5" s="1004"/>
      <c r="I5" s="1010" t="s">
        <v>1150</v>
      </c>
      <c r="J5" s="1011"/>
    </row>
    <row r="6" spans="2:10" ht="15" thickBot="1">
      <c r="B6" s="1002"/>
      <c r="C6" s="513">
        <v>2014</v>
      </c>
      <c r="D6" s="514">
        <v>2015</v>
      </c>
      <c r="E6" s="552">
        <v>2014</v>
      </c>
      <c r="F6" s="532">
        <v>2015</v>
      </c>
      <c r="G6" s="552">
        <v>2014</v>
      </c>
      <c r="H6" s="552">
        <v>2015</v>
      </c>
      <c r="I6" s="552">
        <v>2014</v>
      </c>
      <c r="J6" s="532">
        <v>2015</v>
      </c>
    </row>
    <row r="7" spans="2:10" ht="28.5">
      <c r="B7" s="554" t="s">
        <v>2</v>
      </c>
      <c r="C7" s="581">
        <v>31567.909639059555</v>
      </c>
      <c r="D7" s="582">
        <v>31353.929773641728</v>
      </c>
      <c r="E7" s="584">
        <v>2.0328163602430238</v>
      </c>
      <c r="F7" s="584">
        <v>0.35533664188642189</v>
      </c>
      <c r="G7" s="607">
        <v>1.1101765670189079</v>
      </c>
      <c r="H7" s="607">
        <v>1.1090754958491393</v>
      </c>
      <c r="I7" s="583">
        <v>-0.72998005933922316</v>
      </c>
      <c r="J7" s="584">
        <v>-9.9179824406236891E-2</v>
      </c>
    </row>
    <row r="8" spans="2:10">
      <c r="B8" s="562" t="s">
        <v>1</v>
      </c>
      <c r="C8" s="585">
        <v>58417.789110760918</v>
      </c>
      <c r="D8" s="586">
        <v>59225.088192415635</v>
      </c>
      <c r="E8" s="538">
        <v>18.548825738385041</v>
      </c>
      <c r="F8" s="538">
        <v>-1.1096805992261189</v>
      </c>
      <c r="G8" s="608">
        <v>0.87245234248849557</v>
      </c>
      <c r="H8" s="608">
        <v>0.90105618418524336</v>
      </c>
      <c r="I8" s="587">
        <v>-14.268115697169423</v>
      </c>
      <c r="J8" s="538">
        <v>3.2785563524491272</v>
      </c>
    </row>
    <row r="9" spans="2:10">
      <c r="B9" s="562" t="s">
        <v>3</v>
      </c>
      <c r="C9" s="585">
        <v>41181.428437193717</v>
      </c>
      <c r="D9" s="586">
        <v>48105.840969506869</v>
      </c>
      <c r="E9" s="538">
        <v>-0.66580421571740456</v>
      </c>
      <c r="F9" s="538">
        <v>12.777013302177826</v>
      </c>
      <c r="G9" s="608">
        <v>0.37719442292064126</v>
      </c>
      <c r="H9" s="608">
        <v>0.35033855117952722</v>
      </c>
      <c r="I9" s="587">
        <v>7.9377241819088287</v>
      </c>
      <c r="J9" s="538">
        <v>-7.1199015969449526</v>
      </c>
    </row>
    <row r="10" spans="2:10" ht="42.75">
      <c r="B10" s="562" t="s">
        <v>859</v>
      </c>
      <c r="C10" s="585">
        <v>68394.395280748577</v>
      </c>
      <c r="D10" s="586">
        <v>73370.906093900514</v>
      </c>
      <c r="E10" s="538">
        <v>-0.40544894298202494</v>
      </c>
      <c r="F10" s="538">
        <v>5.2013725845622645</v>
      </c>
      <c r="G10" s="608">
        <v>0.79106450537339323</v>
      </c>
      <c r="H10" s="608">
        <v>0.75249089110927703</v>
      </c>
      <c r="I10" s="587">
        <v>2.2370137072477725</v>
      </c>
      <c r="J10" s="538">
        <v>-4.8761654709698972</v>
      </c>
    </row>
    <row r="11" spans="2:10">
      <c r="B11" s="562" t="s">
        <v>174</v>
      </c>
      <c r="C11" s="585">
        <v>24030.049314125012</v>
      </c>
      <c r="D11" s="586">
        <v>25136.687670737352</v>
      </c>
      <c r="E11" s="538">
        <v>-8.8891248900029574</v>
      </c>
      <c r="F11" s="538">
        <v>-1.4766525177707641E-2</v>
      </c>
      <c r="G11" s="608">
        <v>0.3509291198078377</v>
      </c>
      <c r="H11" s="608">
        <v>0.36015287493482623</v>
      </c>
      <c r="I11" s="587">
        <v>8.2314392134063805</v>
      </c>
      <c r="J11" s="538">
        <v>2.6283812332357286</v>
      </c>
    </row>
    <row r="12" spans="2:10" ht="57.75" thickBot="1">
      <c r="B12" s="554" t="s">
        <v>860</v>
      </c>
      <c r="C12" s="581">
        <v>61424.413836726868</v>
      </c>
      <c r="D12" s="588">
        <v>64236.166617690098</v>
      </c>
      <c r="E12" s="590">
        <v>-2.1492729336933518</v>
      </c>
      <c r="F12" s="590">
        <v>14.598100560289273</v>
      </c>
      <c r="G12" s="609">
        <v>0.17344162849683059</v>
      </c>
      <c r="H12" s="609">
        <v>0.15311769618924129</v>
      </c>
      <c r="I12" s="589">
        <v>5.6644719788163771</v>
      </c>
      <c r="J12" s="590">
        <v>-11.718024377268053</v>
      </c>
    </row>
    <row r="13" spans="2:10" ht="15" thickBot="1">
      <c r="B13" s="575" t="s">
        <v>175</v>
      </c>
      <c r="C13" s="576">
        <v>285015.98561861465</v>
      </c>
      <c r="D13" s="577">
        <v>301428.61931789218</v>
      </c>
      <c r="E13" s="546">
        <v>4.4913425766337038</v>
      </c>
      <c r="F13" s="546">
        <v>4.6248085026362444</v>
      </c>
      <c r="G13" s="610">
        <v>0.6130825762342047</v>
      </c>
      <c r="H13" s="610">
        <v>0.59405768743344256</v>
      </c>
      <c r="I13" s="578">
        <v>-1.7936716806056969</v>
      </c>
      <c r="J13" s="546">
        <v>-3.10315274617989</v>
      </c>
    </row>
    <row r="15" spans="2:10" ht="45" customHeight="1">
      <c r="B15" s="1009" t="s">
        <v>1156</v>
      </c>
      <c r="C15" s="1009"/>
      <c r="D15" s="1009"/>
      <c r="E15" s="1009"/>
      <c r="F15" s="1009"/>
      <c r="G15" s="1009"/>
      <c r="H15" s="1009"/>
      <c r="I15" s="1009"/>
      <c r="J15" s="1009"/>
    </row>
  </sheetData>
  <mergeCells count="8">
    <mergeCell ref="B15:J15"/>
    <mergeCell ref="I1:J1"/>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V60"/>
  <sheetViews>
    <sheetView topLeftCell="A4" workbookViewId="0">
      <selection activeCell="T14" sqref="T14"/>
    </sheetView>
  </sheetViews>
  <sheetFormatPr defaultColWidth="9.140625" defaultRowHeight="14.25"/>
  <cols>
    <col min="1" max="1" width="34" style="10" customWidth="1"/>
    <col min="2" max="3" width="7.85546875" style="10" customWidth="1"/>
    <col min="4" max="5" width="7.42578125" style="10" customWidth="1"/>
    <col min="6" max="7" width="8.42578125" style="10" customWidth="1"/>
    <col min="8" max="11" width="7.85546875" style="10" customWidth="1"/>
    <col min="12" max="13" width="11.140625" style="10" customWidth="1"/>
    <col min="14" max="15" width="9" style="10" customWidth="1"/>
    <col min="16" max="256" width="9.140625" style="10"/>
    <col min="257" max="257" width="34" style="10" customWidth="1"/>
    <col min="258" max="259" width="7.85546875" style="10" customWidth="1"/>
    <col min="260" max="261" width="7.42578125" style="10" customWidth="1"/>
    <col min="262" max="263" width="8.42578125" style="10" customWidth="1"/>
    <col min="264" max="267" width="7.85546875" style="10" customWidth="1"/>
    <col min="268" max="269" width="9.140625" style="10" customWidth="1"/>
    <col min="270" max="271" width="9" style="10" customWidth="1"/>
    <col min="272" max="512" width="9.140625" style="10"/>
    <col min="513" max="513" width="34" style="10" customWidth="1"/>
    <col min="514" max="515" width="7.85546875" style="10" customWidth="1"/>
    <col min="516" max="517" width="7.42578125" style="10" customWidth="1"/>
    <col min="518" max="519" width="8.42578125" style="10" customWidth="1"/>
    <col min="520" max="523" width="7.85546875" style="10" customWidth="1"/>
    <col min="524" max="525" width="9.140625" style="10" customWidth="1"/>
    <col min="526" max="527" width="9" style="10" customWidth="1"/>
    <col min="528" max="768" width="9.140625" style="10"/>
    <col min="769" max="769" width="34" style="10" customWidth="1"/>
    <col min="770" max="771" width="7.85546875" style="10" customWidth="1"/>
    <col min="772" max="773" width="7.42578125" style="10" customWidth="1"/>
    <col min="774" max="775" width="8.42578125" style="10" customWidth="1"/>
    <col min="776" max="779" width="7.85546875" style="10" customWidth="1"/>
    <col min="780" max="781" width="9.140625" style="10" customWidth="1"/>
    <col min="782" max="783" width="9" style="10" customWidth="1"/>
    <col min="784" max="1024" width="9.140625" style="10"/>
    <col min="1025" max="1025" width="34" style="10" customWidth="1"/>
    <col min="1026" max="1027" width="7.85546875" style="10" customWidth="1"/>
    <col min="1028" max="1029" width="7.42578125" style="10" customWidth="1"/>
    <col min="1030" max="1031" width="8.42578125" style="10" customWidth="1"/>
    <col min="1032" max="1035" width="7.85546875" style="10" customWidth="1"/>
    <col min="1036" max="1037" width="9.140625" style="10" customWidth="1"/>
    <col min="1038" max="1039" width="9" style="10" customWidth="1"/>
    <col min="1040" max="1280" width="9.140625" style="10"/>
    <col min="1281" max="1281" width="34" style="10" customWidth="1"/>
    <col min="1282" max="1283" width="7.85546875" style="10" customWidth="1"/>
    <col min="1284" max="1285" width="7.42578125" style="10" customWidth="1"/>
    <col min="1286" max="1287" width="8.42578125" style="10" customWidth="1"/>
    <col min="1288" max="1291" width="7.85546875" style="10" customWidth="1"/>
    <col min="1292" max="1293" width="9.140625" style="10" customWidth="1"/>
    <col min="1294" max="1295" width="9" style="10" customWidth="1"/>
    <col min="1296" max="1536" width="9.140625" style="10"/>
    <col min="1537" max="1537" width="34" style="10" customWidth="1"/>
    <col min="1538" max="1539" width="7.85546875" style="10" customWidth="1"/>
    <col min="1540" max="1541" width="7.42578125" style="10" customWidth="1"/>
    <col min="1542" max="1543" width="8.42578125" style="10" customWidth="1"/>
    <col min="1544" max="1547" width="7.85546875" style="10" customWidth="1"/>
    <col min="1548" max="1549" width="9.140625" style="10" customWidth="1"/>
    <col min="1550" max="1551" width="9" style="10" customWidth="1"/>
    <col min="1552" max="1792" width="9.140625" style="10"/>
    <col min="1793" max="1793" width="34" style="10" customWidth="1"/>
    <col min="1794" max="1795" width="7.85546875" style="10" customWidth="1"/>
    <col min="1796" max="1797" width="7.42578125" style="10" customWidth="1"/>
    <col min="1798" max="1799" width="8.42578125" style="10" customWidth="1"/>
    <col min="1800" max="1803" width="7.85546875" style="10" customWidth="1"/>
    <col min="1804" max="1805" width="9.140625" style="10" customWidth="1"/>
    <col min="1806" max="1807" width="9" style="10" customWidth="1"/>
    <col min="1808" max="2048" width="9.140625" style="10"/>
    <col min="2049" max="2049" width="34" style="10" customWidth="1"/>
    <col min="2050" max="2051" width="7.85546875" style="10" customWidth="1"/>
    <col min="2052" max="2053" width="7.42578125" style="10" customWidth="1"/>
    <col min="2054" max="2055" width="8.42578125" style="10" customWidth="1"/>
    <col min="2056" max="2059" width="7.85546875" style="10" customWidth="1"/>
    <col min="2060" max="2061" width="9.140625" style="10" customWidth="1"/>
    <col min="2062" max="2063" width="9" style="10" customWidth="1"/>
    <col min="2064" max="2304" width="9.140625" style="10"/>
    <col min="2305" max="2305" width="34" style="10" customWidth="1"/>
    <col min="2306" max="2307" width="7.85546875" style="10" customWidth="1"/>
    <col min="2308" max="2309" width="7.42578125" style="10" customWidth="1"/>
    <col min="2310" max="2311" width="8.42578125" style="10" customWidth="1"/>
    <col min="2312" max="2315" width="7.85546875" style="10" customWidth="1"/>
    <col min="2316" max="2317" width="9.140625" style="10" customWidth="1"/>
    <col min="2318" max="2319" width="9" style="10" customWidth="1"/>
    <col min="2320" max="2560" width="9.140625" style="10"/>
    <col min="2561" max="2561" width="34" style="10" customWidth="1"/>
    <col min="2562" max="2563" width="7.85546875" style="10" customWidth="1"/>
    <col min="2564" max="2565" width="7.42578125" style="10" customWidth="1"/>
    <col min="2566" max="2567" width="8.42578125" style="10" customWidth="1"/>
    <col min="2568" max="2571" width="7.85546875" style="10" customWidth="1"/>
    <col min="2572" max="2573" width="9.140625" style="10" customWidth="1"/>
    <col min="2574" max="2575" width="9" style="10" customWidth="1"/>
    <col min="2576" max="2816" width="9.140625" style="10"/>
    <col min="2817" max="2817" width="34" style="10" customWidth="1"/>
    <col min="2818" max="2819" width="7.85546875" style="10" customWidth="1"/>
    <col min="2820" max="2821" width="7.42578125" style="10" customWidth="1"/>
    <col min="2822" max="2823" width="8.42578125" style="10" customWidth="1"/>
    <col min="2824" max="2827" width="7.85546875" style="10" customWidth="1"/>
    <col min="2828" max="2829" width="9.140625" style="10" customWidth="1"/>
    <col min="2830" max="2831" width="9" style="10" customWidth="1"/>
    <col min="2832" max="3072" width="9.140625" style="10"/>
    <col min="3073" max="3073" width="34" style="10" customWidth="1"/>
    <col min="3074" max="3075" width="7.85546875" style="10" customWidth="1"/>
    <col min="3076" max="3077" width="7.42578125" style="10" customWidth="1"/>
    <col min="3078" max="3079" width="8.42578125" style="10" customWidth="1"/>
    <col min="3080" max="3083" width="7.85546875" style="10" customWidth="1"/>
    <col min="3084" max="3085" width="9.140625" style="10" customWidth="1"/>
    <col min="3086" max="3087" width="9" style="10" customWidth="1"/>
    <col min="3088" max="3328" width="9.140625" style="10"/>
    <col min="3329" max="3329" width="34" style="10" customWidth="1"/>
    <col min="3330" max="3331" width="7.85546875" style="10" customWidth="1"/>
    <col min="3332" max="3333" width="7.42578125" style="10" customWidth="1"/>
    <col min="3334" max="3335" width="8.42578125" style="10" customWidth="1"/>
    <col min="3336" max="3339" width="7.85546875" style="10" customWidth="1"/>
    <col min="3340" max="3341" width="9.140625" style="10" customWidth="1"/>
    <col min="3342" max="3343" width="9" style="10" customWidth="1"/>
    <col min="3344" max="3584" width="9.140625" style="10"/>
    <col min="3585" max="3585" width="34" style="10" customWidth="1"/>
    <col min="3586" max="3587" width="7.85546875" style="10" customWidth="1"/>
    <col min="3588" max="3589" width="7.42578125" style="10" customWidth="1"/>
    <col min="3590" max="3591" width="8.42578125" style="10" customWidth="1"/>
    <col min="3592" max="3595" width="7.85546875" style="10" customWidth="1"/>
    <col min="3596" max="3597" width="9.140625" style="10" customWidth="1"/>
    <col min="3598" max="3599" width="9" style="10" customWidth="1"/>
    <col min="3600" max="3840" width="9.140625" style="10"/>
    <col min="3841" max="3841" width="34" style="10" customWidth="1"/>
    <col min="3842" max="3843" width="7.85546875" style="10" customWidth="1"/>
    <col min="3844" max="3845" width="7.42578125" style="10" customWidth="1"/>
    <col min="3846" max="3847" width="8.42578125" style="10" customWidth="1"/>
    <col min="3848" max="3851" width="7.85546875" style="10" customWidth="1"/>
    <col min="3852" max="3853" width="9.140625" style="10" customWidth="1"/>
    <col min="3854" max="3855" width="9" style="10" customWidth="1"/>
    <col min="3856" max="4096" width="9.140625" style="10"/>
    <col min="4097" max="4097" width="34" style="10" customWidth="1"/>
    <col min="4098" max="4099" width="7.85546875" style="10" customWidth="1"/>
    <col min="4100" max="4101" width="7.42578125" style="10" customWidth="1"/>
    <col min="4102" max="4103" width="8.42578125" style="10" customWidth="1"/>
    <col min="4104" max="4107" width="7.85546875" style="10" customWidth="1"/>
    <col min="4108" max="4109" width="9.140625" style="10" customWidth="1"/>
    <col min="4110" max="4111" width="9" style="10" customWidth="1"/>
    <col min="4112" max="4352" width="9.140625" style="10"/>
    <col min="4353" max="4353" width="34" style="10" customWidth="1"/>
    <col min="4354" max="4355" width="7.85546875" style="10" customWidth="1"/>
    <col min="4356" max="4357" width="7.42578125" style="10" customWidth="1"/>
    <col min="4358" max="4359" width="8.42578125" style="10" customWidth="1"/>
    <col min="4360" max="4363" width="7.85546875" style="10" customWidth="1"/>
    <col min="4364" max="4365" width="9.140625" style="10" customWidth="1"/>
    <col min="4366" max="4367" width="9" style="10" customWidth="1"/>
    <col min="4368" max="4608" width="9.140625" style="10"/>
    <col min="4609" max="4609" width="34" style="10" customWidth="1"/>
    <col min="4610" max="4611" width="7.85546875" style="10" customWidth="1"/>
    <col min="4612" max="4613" width="7.42578125" style="10" customWidth="1"/>
    <col min="4614" max="4615" width="8.42578125" style="10" customWidth="1"/>
    <col min="4616" max="4619" width="7.85546875" style="10" customWidth="1"/>
    <col min="4620" max="4621" width="9.140625" style="10" customWidth="1"/>
    <col min="4622" max="4623" width="9" style="10" customWidth="1"/>
    <col min="4624" max="4864" width="9.140625" style="10"/>
    <col min="4865" max="4865" width="34" style="10" customWidth="1"/>
    <col min="4866" max="4867" width="7.85546875" style="10" customWidth="1"/>
    <col min="4868" max="4869" width="7.42578125" style="10" customWidth="1"/>
    <col min="4870" max="4871" width="8.42578125" style="10" customWidth="1"/>
    <col min="4872" max="4875" width="7.85546875" style="10" customWidth="1"/>
    <col min="4876" max="4877" width="9.140625" style="10" customWidth="1"/>
    <col min="4878" max="4879" width="9" style="10" customWidth="1"/>
    <col min="4880" max="5120" width="9.140625" style="10"/>
    <col min="5121" max="5121" width="34" style="10" customWidth="1"/>
    <col min="5122" max="5123" width="7.85546875" style="10" customWidth="1"/>
    <col min="5124" max="5125" width="7.42578125" style="10" customWidth="1"/>
    <col min="5126" max="5127" width="8.42578125" style="10" customWidth="1"/>
    <col min="5128" max="5131" width="7.85546875" style="10" customWidth="1"/>
    <col min="5132" max="5133" width="9.140625" style="10" customWidth="1"/>
    <col min="5134" max="5135" width="9" style="10" customWidth="1"/>
    <col min="5136" max="5376" width="9.140625" style="10"/>
    <col min="5377" max="5377" width="34" style="10" customWidth="1"/>
    <col min="5378" max="5379" width="7.85546875" style="10" customWidth="1"/>
    <col min="5380" max="5381" width="7.42578125" style="10" customWidth="1"/>
    <col min="5382" max="5383" width="8.42578125" style="10" customWidth="1"/>
    <col min="5384" max="5387" width="7.85546875" style="10" customWidth="1"/>
    <col min="5388" max="5389" width="9.140625" style="10" customWidth="1"/>
    <col min="5390" max="5391" width="9" style="10" customWidth="1"/>
    <col min="5392" max="5632" width="9.140625" style="10"/>
    <col min="5633" max="5633" width="34" style="10" customWidth="1"/>
    <col min="5634" max="5635" width="7.85546875" style="10" customWidth="1"/>
    <col min="5636" max="5637" width="7.42578125" style="10" customWidth="1"/>
    <col min="5638" max="5639" width="8.42578125" style="10" customWidth="1"/>
    <col min="5640" max="5643" width="7.85546875" style="10" customWidth="1"/>
    <col min="5644" max="5645" width="9.140625" style="10" customWidth="1"/>
    <col min="5646" max="5647" width="9" style="10" customWidth="1"/>
    <col min="5648" max="5888" width="9.140625" style="10"/>
    <col min="5889" max="5889" width="34" style="10" customWidth="1"/>
    <col min="5890" max="5891" width="7.85546875" style="10" customWidth="1"/>
    <col min="5892" max="5893" width="7.42578125" style="10" customWidth="1"/>
    <col min="5894" max="5895" width="8.42578125" style="10" customWidth="1"/>
    <col min="5896" max="5899" width="7.85546875" style="10" customWidth="1"/>
    <col min="5900" max="5901" width="9.140625" style="10" customWidth="1"/>
    <col min="5902" max="5903" width="9" style="10" customWidth="1"/>
    <col min="5904" max="6144" width="9.140625" style="10"/>
    <col min="6145" max="6145" width="34" style="10" customWidth="1"/>
    <col min="6146" max="6147" width="7.85546875" style="10" customWidth="1"/>
    <col min="6148" max="6149" width="7.42578125" style="10" customWidth="1"/>
    <col min="6150" max="6151" width="8.42578125" style="10" customWidth="1"/>
    <col min="6152" max="6155" width="7.85546875" style="10" customWidth="1"/>
    <col min="6156" max="6157" width="9.140625" style="10" customWidth="1"/>
    <col min="6158" max="6159" width="9" style="10" customWidth="1"/>
    <col min="6160" max="6400" width="9.140625" style="10"/>
    <col min="6401" max="6401" width="34" style="10" customWidth="1"/>
    <col min="6402" max="6403" width="7.85546875" style="10" customWidth="1"/>
    <col min="6404" max="6405" width="7.42578125" style="10" customWidth="1"/>
    <col min="6406" max="6407" width="8.42578125" style="10" customWidth="1"/>
    <col min="6408" max="6411" width="7.85546875" style="10" customWidth="1"/>
    <col min="6412" max="6413" width="9.140625" style="10" customWidth="1"/>
    <col min="6414" max="6415" width="9" style="10" customWidth="1"/>
    <col min="6416" max="6656" width="9.140625" style="10"/>
    <col min="6657" max="6657" width="34" style="10" customWidth="1"/>
    <col min="6658" max="6659" width="7.85546875" style="10" customWidth="1"/>
    <col min="6660" max="6661" width="7.42578125" style="10" customWidth="1"/>
    <col min="6662" max="6663" width="8.42578125" style="10" customWidth="1"/>
    <col min="6664" max="6667" width="7.85546875" style="10" customWidth="1"/>
    <col min="6668" max="6669" width="9.140625" style="10" customWidth="1"/>
    <col min="6670" max="6671" width="9" style="10" customWidth="1"/>
    <col min="6672" max="6912" width="9.140625" style="10"/>
    <col min="6913" max="6913" width="34" style="10" customWidth="1"/>
    <col min="6914" max="6915" width="7.85546875" style="10" customWidth="1"/>
    <col min="6916" max="6917" width="7.42578125" style="10" customWidth="1"/>
    <col min="6918" max="6919" width="8.42578125" style="10" customWidth="1"/>
    <col min="6920" max="6923" width="7.85546875" style="10" customWidth="1"/>
    <col min="6924" max="6925" width="9.140625" style="10" customWidth="1"/>
    <col min="6926" max="6927" width="9" style="10" customWidth="1"/>
    <col min="6928" max="7168" width="9.140625" style="10"/>
    <col min="7169" max="7169" width="34" style="10" customWidth="1"/>
    <col min="7170" max="7171" width="7.85546875" style="10" customWidth="1"/>
    <col min="7172" max="7173" width="7.42578125" style="10" customWidth="1"/>
    <col min="7174" max="7175" width="8.42578125" style="10" customWidth="1"/>
    <col min="7176" max="7179" width="7.85546875" style="10" customWidth="1"/>
    <col min="7180" max="7181" width="9.140625" style="10" customWidth="1"/>
    <col min="7182" max="7183" width="9" style="10" customWidth="1"/>
    <col min="7184" max="7424" width="9.140625" style="10"/>
    <col min="7425" max="7425" width="34" style="10" customWidth="1"/>
    <col min="7426" max="7427" width="7.85546875" style="10" customWidth="1"/>
    <col min="7428" max="7429" width="7.42578125" style="10" customWidth="1"/>
    <col min="7430" max="7431" width="8.42578125" style="10" customWidth="1"/>
    <col min="7432" max="7435" width="7.85546875" style="10" customWidth="1"/>
    <col min="7436" max="7437" width="9.140625" style="10" customWidth="1"/>
    <col min="7438" max="7439" width="9" style="10" customWidth="1"/>
    <col min="7440" max="7680" width="9.140625" style="10"/>
    <col min="7681" max="7681" width="34" style="10" customWidth="1"/>
    <col min="7682" max="7683" width="7.85546875" style="10" customWidth="1"/>
    <col min="7684" max="7685" width="7.42578125" style="10" customWidth="1"/>
    <col min="7686" max="7687" width="8.42578125" style="10" customWidth="1"/>
    <col min="7688" max="7691" width="7.85546875" style="10" customWidth="1"/>
    <col min="7692" max="7693" width="9.140625" style="10" customWidth="1"/>
    <col min="7694" max="7695" width="9" style="10" customWidth="1"/>
    <col min="7696" max="7936" width="9.140625" style="10"/>
    <col min="7937" max="7937" width="34" style="10" customWidth="1"/>
    <col min="7938" max="7939" width="7.85546875" style="10" customWidth="1"/>
    <col min="7940" max="7941" width="7.42578125" style="10" customWidth="1"/>
    <col min="7942" max="7943" width="8.42578125" style="10" customWidth="1"/>
    <col min="7944" max="7947" width="7.85546875" style="10" customWidth="1"/>
    <col min="7948" max="7949" width="9.140625" style="10" customWidth="1"/>
    <col min="7950" max="7951" width="9" style="10" customWidth="1"/>
    <col min="7952" max="8192" width="9.140625" style="10"/>
    <col min="8193" max="8193" width="34" style="10" customWidth="1"/>
    <col min="8194" max="8195" width="7.85546875" style="10" customWidth="1"/>
    <col min="8196" max="8197" width="7.42578125" style="10" customWidth="1"/>
    <col min="8198" max="8199" width="8.42578125" style="10" customWidth="1"/>
    <col min="8200" max="8203" width="7.85546875" style="10" customWidth="1"/>
    <col min="8204" max="8205" width="9.140625" style="10" customWidth="1"/>
    <col min="8206" max="8207" width="9" style="10" customWidth="1"/>
    <col min="8208" max="8448" width="9.140625" style="10"/>
    <col min="8449" max="8449" width="34" style="10" customWidth="1"/>
    <col min="8450" max="8451" width="7.85546875" style="10" customWidth="1"/>
    <col min="8452" max="8453" width="7.42578125" style="10" customWidth="1"/>
    <col min="8454" max="8455" width="8.42578125" style="10" customWidth="1"/>
    <col min="8456" max="8459" width="7.85546875" style="10" customWidth="1"/>
    <col min="8460" max="8461" width="9.140625" style="10" customWidth="1"/>
    <col min="8462" max="8463" width="9" style="10" customWidth="1"/>
    <col min="8464" max="8704" width="9.140625" style="10"/>
    <col min="8705" max="8705" width="34" style="10" customWidth="1"/>
    <col min="8706" max="8707" width="7.85546875" style="10" customWidth="1"/>
    <col min="8708" max="8709" width="7.42578125" style="10" customWidth="1"/>
    <col min="8710" max="8711" width="8.42578125" style="10" customWidth="1"/>
    <col min="8712" max="8715" width="7.85546875" style="10" customWidth="1"/>
    <col min="8716" max="8717" width="9.140625" style="10" customWidth="1"/>
    <col min="8718" max="8719" width="9" style="10" customWidth="1"/>
    <col min="8720" max="8960" width="9.140625" style="10"/>
    <col min="8961" max="8961" width="34" style="10" customWidth="1"/>
    <col min="8962" max="8963" width="7.85546875" style="10" customWidth="1"/>
    <col min="8964" max="8965" width="7.42578125" style="10" customWidth="1"/>
    <col min="8966" max="8967" width="8.42578125" style="10" customWidth="1"/>
    <col min="8968" max="8971" width="7.85546875" style="10" customWidth="1"/>
    <col min="8972" max="8973" width="9.140625" style="10" customWidth="1"/>
    <col min="8974" max="8975" width="9" style="10" customWidth="1"/>
    <col min="8976" max="9216" width="9.140625" style="10"/>
    <col min="9217" max="9217" width="34" style="10" customWidth="1"/>
    <col min="9218" max="9219" width="7.85546875" style="10" customWidth="1"/>
    <col min="9220" max="9221" width="7.42578125" style="10" customWidth="1"/>
    <col min="9222" max="9223" width="8.42578125" style="10" customWidth="1"/>
    <col min="9224" max="9227" width="7.85546875" style="10" customWidth="1"/>
    <col min="9228" max="9229" width="9.140625" style="10" customWidth="1"/>
    <col min="9230" max="9231" width="9" style="10" customWidth="1"/>
    <col min="9232" max="9472" width="9.140625" style="10"/>
    <col min="9473" max="9473" width="34" style="10" customWidth="1"/>
    <col min="9474" max="9475" width="7.85546875" style="10" customWidth="1"/>
    <col min="9476" max="9477" width="7.42578125" style="10" customWidth="1"/>
    <col min="9478" max="9479" width="8.42578125" style="10" customWidth="1"/>
    <col min="9480" max="9483" width="7.85546875" style="10" customWidth="1"/>
    <col min="9484" max="9485" width="9.140625" style="10" customWidth="1"/>
    <col min="9486" max="9487" width="9" style="10" customWidth="1"/>
    <col min="9488" max="9728" width="9.140625" style="10"/>
    <col min="9729" max="9729" width="34" style="10" customWidth="1"/>
    <col min="9730" max="9731" width="7.85546875" style="10" customWidth="1"/>
    <col min="9732" max="9733" width="7.42578125" style="10" customWidth="1"/>
    <col min="9734" max="9735" width="8.42578125" style="10" customWidth="1"/>
    <col min="9736" max="9739" width="7.85546875" style="10" customWidth="1"/>
    <col min="9740" max="9741" width="9.140625" style="10" customWidth="1"/>
    <col min="9742" max="9743" width="9" style="10" customWidth="1"/>
    <col min="9744" max="9984" width="9.140625" style="10"/>
    <col min="9985" max="9985" width="34" style="10" customWidth="1"/>
    <col min="9986" max="9987" width="7.85546875" style="10" customWidth="1"/>
    <col min="9988" max="9989" width="7.42578125" style="10" customWidth="1"/>
    <col min="9990" max="9991" width="8.42578125" style="10" customWidth="1"/>
    <col min="9992" max="9995" width="7.85546875" style="10" customWidth="1"/>
    <col min="9996" max="9997" width="9.140625" style="10" customWidth="1"/>
    <col min="9998" max="9999" width="9" style="10" customWidth="1"/>
    <col min="10000" max="10240" width="9.140625" style="10"/>
    <col min="10241" max="10241" width="34" style="10" customWidth="1"/>
    <col min="10242" max="10243" width="7.85546875" style="10" customWidth="1"/>
    <col min="10244" max="10245" width="7.42578125" style="10" customWidth="1"/>
    <col min="10246" max="10247" width="8.42578125" style="10" customWidth="1"/>
    <col min="10248" max="10251" width="7.85546875" style="10" customWidth="1"/>
    <col min="10252" max="10253" width="9.140625" style="10" customWidth="1"/>
    <col min="10254" max="10255" width="9" style="10" customWidth="1"/>
    <col min="10256" max="10496" width="9.140625" style="10"/>
    <col min="10497" max="10497" width="34" style="10" customWidth="1"/>
    <col min="10498" max="10499" width="7.85546875" style="10" customWidth="1"/>
    <col min="10500" max="10501" width="7.42578125" style="10" customWidth="1"/>
    <col min="10502" max="10503" width="8.42578125" style="10" customWidth="1"/>
    <col min="10504" max="10507" width="7.85546875" style="10" customWidth="1"/>
    <col min="10508" max="10509" width="9.140625" style="10" customWidth="1"/>
    <col min="10510" max="10511" width="9" style="10" customWidth="1"/>
    <col min="10512" max="10752" width="9.140625" style="10"/>
    <col min="10753" max="10753" width="34" style="10" customWidth="1"/>
    <col min="10754" max="10755" width="7.85546875" style="10" customWidth="1"/>
    <col min="10756" max="10757" width="7.42578125" style="10" customWidth="1"/>
    <col min="10758" max="10759" width="8.42578125" style="10" customWidth="1"/>
    <col min="10760" max="10763" width="7.85546875" style="10" customWidth="1"/>
    <col min="10764" max="10765" width="9.140625" style="10" customWidth="1"/>
    <col min="10766" max="10767" width="9" style="10" customWidth="1"/>
    <col min="10768" max="11008" width="9.140625" style="10"/>
    <col min="11009" max="11009" width="34" style="10" customWidth="1"/>
    <col min="11010" max="11011" width="7.85546875" style="10" customWidth="1"/>
    <col min="11012" max="11013" width="7.42578125" style="10" customWidth="1"/>
    <col min="11014" max="11015" width="8.42578125" style="10" customWidth="1"/>
    <col min="11016" max="11019" width="7.85546875" style="10" customWidth="1"/>
    <col min="11020" max="11021" width="9.140625" style="10" customWidth="1"/>
    <col min="11022" max="11023" width="9" style="10" customWidth="1"/>
    <col min="11024" max="11264" width="9.140625" style="10"/>
    <col min="11265" max="11265" width="34" style="10" customWidth="1"/>
    <col min="11266" max="11267" width="7.85546875" style="10" customWidth="1"/>
    <col min="11268" max="11269" width="7.42578125" style="10" customWidth="1"/>
    <col min="11270" max="11271" width="8.42578125" style="10" customWidth="1"/>
    <col min="11272" max="11275" width="7.85546875" style="10" customWidth="1"/>
    <col min="11276" max="11277" width="9.140625" style="10" customWidth="1"/>
    <col min="11278" max="11279" width="9" style="10" customWidth="1"/>
    <col min="11280" max="11520" width="9.140625" style="10"/>
    <col min="11521" max="11521" width="34" style="10" customWidth="1"/>
    <col min="11522" max="11523" width="7.85546875" style="10" customWidth="1"/>
    <col min="11524" max="11525" width="7.42578125" style="10" customWidth="1"/>
    <col min="11526" max="11527" width="8.42578125" style="10" customWidth="1"/>
    <col min="11528" max="11531" width="7.85546875" style="10" customWidth="1"/>
    <col min="11532" max="11533" width="9.140625" style="10" customWidth="1"/>
    <col min="11534" max="11535" width="9" style="10" customWidth="1"/>
    <col min="11536" max="11776" width="9.140625" style="10"/>
    <col min="11777" max="11777" width="34" style="10" customWidth="1"/>
    <col min="11778" max="11779" width="7.85546875" style="10" customWidth="1"/>
    <col min="11780" max="11781" width="7.42578125" style="10" customWidth="1"/>
    <col min="11782" max="11783" width="8.42578125" style="10" customWidth="1"/>
    <col min="11784" max="11787" width="7.85546875" style="10" customWidth="1"/>
    <col min="11788" max="11789" width="9.140625" style="10" customWidth="1"/>
    <col min="11790" max="11791" width="9" style="10" customWidth="1"/>
    <col min="11792" max="12032" width="9.140625" style="10"/>
    <col min="12033" max="12033" width="34" style="10" customWidth="1"/>
    <col min="12034" max="12035" width="7.85546875" style="10" customWidth="1"/>
    <col min="12036" max="12037" width="7.42578125" style="10" customWidth="1"/>
    <col min="12038" max="12039" width="8.42578125" style="10" customWidth="1"/>
    <col min="12040" max="12043" width="7.85546875" style="10" customWidth="1"/>
    <col min="12044" max="12045" width="9.140625" style="10" customWidth="1"/>
    <col min="12046" max="12047" width="9" style="10" customWidth="1"/>
    <col min="12048" max="12288" width="9.140625" style="10"/>
    <col min="12289" max="12289" width="34" style="10" customWidth="1"/>
    <col min="12290" max="12291" width="7.85546875" style="10" customWidth="1"/>
    <col min="12292" max="12293" width="7.42578125" style="10" customWidth="1"/>
    <col min="12294" max="12295" width="8.42578125" style="10" customWidth="1"/>
    <col min="12296" max="12299" width="7.85546875" style="10" customWidth="1"/>
    <col min="12300" max="12301" width="9.140625" style="10" customWidth="1"/>
    <col min="12302" max="12303" width="9" style="10" customWidth="1"/>
    <col min="12304" max="12544" width="9.140625" style="10"/>
    <col min="12545" max="12545" width="34" style="10" customWidth="1"/>
    <col min="12546" max="12547" width="7.85546875" style="10" customWidth="1"/>
    <col min="12548" max="12549" width="7.42578125" style="10" customWidth="1"/>
    <col min="12550" max="12551" width="8.42578125" style="10" customWidth="1"/>
    <col min="12552" max="12555" width="7.85546875" style="10" customWidth="1"/>
    <col min="12556" max="12557" width="9.140625" style="10" customWidth="1"/>
    <col min="12558" max="12559" width="9" style="10" customWidth="1"/>
    <col min="12560" max="12800" width="9.140625" style="10"/>
    <col min="12801" max="12801" width="34" style="10" customWidth="1"/>
    <col min="12802" max="12803" width="7.85546875" style="10" customWidth="1"/>
    <col min="12804" max="12805" width="7.42578125" style="10" customWidth="1"/>
    <col min="12806" max="12807" width="8.42578125" style="10" customWidth="1"/>
    <col min="12808" max="12811" width="7.85546875" style="10" customWidth="1"/>
    <col min="12812" max="12813" width="9.140625" style="10" customWidth="1"/>
    <col min="12814" max="12815" width="9" style="10" customWidth="1"/>
    <col min="12816" max="13056" width="9.140625" style="10"/>
    <col min="13057" max="13057" width="34" style="10" customWidth="1"/>
    <col min="13058" max="13059" width="7.85546875" style="10" customWidth="1"/>
    <col min="13060" max="13061" width="7.42578125" style="10" customWidth="1"/>
    <col min="13062" max="13063" width="8.42578125" style="10" customWidth="1"/>
    <col min="13064" max="13067" width="7.85546875" style="10" customWidth="1"/>
    <col min="13068" max="13069" width="9.140625" style="10" customWidth="1"/>
    <col min="13070" max="13071" width="9" style="10" customWidth="1"/>
    <col min="13072" max="13312" width="9.140625" style="10"/>
    <col min="13313" max="13313" width="34" style="10" customWidth="1"/>
    <col min="13314" max="13315" width="7.85546875" style="10" customWidth="1"/>
    <col min="13316" max="13317" width="7.42578125" style="10" customWidth="1"/>
    <col min="13318" max="13319" width="8.42578125" style="10" customWidth="1"/>
    <col min="13320" max="13323" width="7.85546875" style="10" customWidth="1"/>
    <col min="13324" max="13325" width="9.140625" style="10" customWidth="1"/>
    <col min="13326" max="13327" width="9" style="10" customWidth="1"/>
    <col min="13328" max="13568" width="9.140625" style="10"/>
    <col min="13569" max="13569" width="34" style="10" customWidth="1"/>
    <col min="13570" max="13571" width="7.85546875" style="10" customWidth="1"/>
    <col min="13572" max="13573" width="7.42578125" style="10" customWidth="1"/>
    <col min="13574" max="13575" width="8.42578125" style="10" customWidth="1"/>
    <col min="13576" max="13579" width="7.85546875" style="10" customWidth="1"/>
    <col min="13580" max="13581" width="9.140625" style="10" customWidth="1"/>
    <col min="13582" max="13583" width="9" style="10" customWidth="1"/>
    <col min="13584" max="13824" width="9.140625" style="10"/>
    <col min="13825" max="13825" width="34" style="10" customWidth="1"/>
    <col min="13826" max="13827" width="7.85546875" style="10" customWidth="1"/>
    <col min="13828" max="13829" width="7.42578125" style="10" customWidth="1"/>
    <col min="13830" max="13831" width="8.42578125" style="10" customWidth="1"/>
    <col min="13832" max="13835" width="7.85546875" style="10" customWidth="1"/>
    <col min="13836" max="13837" width="9.140625" style="10" customWidth="1"/>
    <col min="13838" max="13839" width="9" style="10" customWidth="1"/>
    <col min="13840" max="14080" width="9.140625" style="10"/>
    <col min="14081" max="14081" width="34" style="10" customWidth="1"/>
    <col min="14082" max="14083" width="7.85546875" style="10" customWidth="1"/>
    <col min="14084" max="14085" width="7.42578125" style="10" customWidth="1"/>
    <col min="14086" max="14087" width="8.42578125" style="10" customWidth="1"/>
    <col min="14088" max="14091" width="7.85546875" style="10" customWidth="1"/>
    <col min="14092" max="14093" width="9.140625" style="10" customWidth="1"/>
    <col min="14094" max="14095" width="9" style="10" customWidth="1"/>
    <col min="14096" max="14336" width="9.140625" style="10"/>
    <col min="14337" max="14337" width="34" style="10" customWidth="1"/>
    <col min="14338" max="14339" width="7.85546875" style="10" customWidth="1"/>
    <col min="14340" max="14341" width="7.42578125" style="10" customWidth="1"/>
    <col min="14342" max="14343" width="8.42578125" style="10" customWidth="1"/>
    <col min="14344" max="14347" width="7.85546875" style="10" customWidth="1"/>
    <col min="14348" max="14349" width="9.140625" style="10" customWidth="1"/>
    <col min="14350" max="14351" width="9" style="10" customWidth="1"/>
    <col min="14352" max="14592" width="9.140625" style="10"/>
    <col min="14593" max="14593" width="34" style="10" customWidth="1"/>
    <col min="14594" max="14595" width="7.85546875" style="10" customWidth="1"/>
    <col min="14596" max="14597" width="7.42578125" style="10" customWidth="1"/>
    <col min="14598" max="14599" width="8.42578125" style="10" customWidth="1"/>
    <col min="14600" max="14603" width="7.85546875" style="10" customWidth="1"/>
    <col min="14604" max="14605" width="9.140625" style="10" customWidth="1"/>
    <col min="14606" max="14607" width="9" style="10" customWidth="1"/>
    <col min="14608" max="14848" width="9.140625" style="10"/>
    <col min="14849" max="14849" width="34" style="10" customWidth="1"/>
    <col min="14850" max="14851" width="7.85546875" style="10" customWidth="1"/>
    <col min="14852" max="14853" width="7.42578125" style="10" customWidth="1"/>
    <col min="14854" max="14855" width="8.42578125" style="10" customWidth="1"/>
    <col min="14856" max="14859" width="7.85546875" style="10" customWidth="1"/>
    <col min="14860" max="14861" width="9.140625" style="10" customWidth="1"/>
    <col min="14862" max="14863" width="9" style="10" customWidth="1"/>
    <col min="14864" max="15104" width="9.140625" style="10"/>
    <col min="15105" max="15105" width="34" style="10" customWidth="1"/>
    <col min="15106" max="15107" width="7.85546875" style="10" customWidth="1"/>
    <col min="15108" max="15109" width="7.42578125" style="10" customWidth="1"/>
    <col min="15110" max="15111" width="8.42578125" style="10" customWidth="1"/>
    <col min="15112" max="15115" width="7.85546875" style="10" customWidth="1"/>
    <col min="15116" max="15117" width="9.140625" style="10" customWidth="1"/>
    <col min="15118" max="15119" width="9" style="10" customWidth="1"/>
    <col min="15120" max="15360" width="9.140625" style="10"/>
    <col min="15361" max="15361" width="34" style="10" customWidth="1"/>
    <col min="15362" max="15363" width="7.85546875" style="10" customWidth="1"/>
    <col min="15364" max="15365" width="7.42578125" style="10" customWidth="1"/>
    <col min="15366" max="15367" width="8.42578125" style="10" customWidth="1"/>
    <col min="15368" max="15371" width="7.85546875" style="10" customWidth="1"/>
    <col min="15372" max="15373" width="9.140625" style="10" customWidth="1"/>
    <col min="15374" max="15375" width="9" style="10" customWidth="1"/>
    <col min="15376" max="15616" width="9.140625" style="10"/>
    <col min="15617" max="15617" width="34" style="10" customWidth="1"/>
    <col min="15618" max="15619" width="7.85546875" style="10" customWidth="1"/>
    <col min="15620" max="15621" width="7.42578125" style="10" customWidth="1"/>
    <col min="15622" max="15623" width="8.42578125" style="10" customWidth="1"/>
    <col min="15624" max="15627" width="7.85546875" style="10" customWidth="1"/>
    <col min="15628" max="15629" width="9.140625" style="10" customWidth="1"/>
    <col min="15630" max="15631" width="9" style="10" customWidth="1"/>
    <col min="15632" max="15872" width="9.140625" style="10"/>
    <col min="15873" max="15873" width="34" style="10" customWidth="1"/>
    <col min="15874" max="15875" width="7.85546875" style="10" customWidth="1"/>
    <col min="15876" max="15877" width="7.42578125" style="10" customWidth="1"/>
    <col min="15878" max="15879" width="8.42578125" style="10" customWidth="1"/>
    <col min="15880" max="15883" width="7.85546875" style="10" customWidth="1"/>
    <col min="15884" max="15885" width="9.140625" style="10" customWidth="1"/>
    <col min="15886" max="15887" width="9" style="10" customWidth="1"/>
    <col min="15888" max="16128" width="9.140625" style="10"/>
    <col min="16129" max="16129" width="34" style="10" customWidth="1"/>
    <col min="16130" max="16131" width="7.85546875" style="10" customWidth="1"/>
    <col min="16132" max="16133" width="7.42578125" style="10" customWidth="1"/>
    <col min="16134" max="16135" width="8.42578125" style="10" customWidth="1"/>
    <col min="16136" max="16139" width="7.85546875" style="10" customWidth="1"/>
    <col min="16140" max="16141" width="9.140625" style="10" customWidth="1"/>
    <col min="16142" max="16143" width="9" style="10" customWidth="1"/>
    <col min="16144" max="16384" width="9.140625" style="10"/>
  </cols>
  <sheetData>
    <row r="1" spans="1:17" ht="15" customHeight="1">
      <c r="N1" s="1014" t="s">
        <v>760</v>
      </c>
      <c r="O1" s="1014"/>
    </row>
    <row r="3" spans="1:17">
      <c r="A3" s="1015" t="s">
        <v>176</v>
      </c>
      <c r="B3" s="1015"/>
      <c r="C3" s="1015"/>
      <c r="D3" s="1015"/>
      <c r="E3" s="1015"/>
      <c r="F3" s="1015"/>
      <c r="G3" s="1015"/>
      <c r="H3" s="1015"/>
      <c r="I3" s="1015"/>
      <c r="J3" s="1015"/>
      <c r="K3" s="1015"/>
      <c r="L3" s="1015"/>
      <c r="M3" s="1015"/>
      <c r="N3" s="1015"/>
      <c r="O3" s="1015"/>
      <c r="P3" s="11"/>
      <c r="Q3" s="12"/>
    </row>
    <row r="4" spans="1:17" ht="15" thickBot="1">
      <c r="A4" s="967"/>
      <c r="B4" s="13"/>
      <c r="C4" s="13"/>
      <c r="D4" s="13"/>
      <c r="E4" s="13"/>
      <c r="F4" s="13"/>
      <c r="G4" s="13"/>
      <c r="H4" s="13"/>
      <c r="I4" s="13"/>
      <c r="J4" s="13"/>
      <c r="K4" s="13"/>
      <c r="L4" s="13"/>
      <c r="M4" s="13"/>
      <c r="N4" s="13"/>
      <c r="O4" s="13"/>
    </row>
    <row r="5" spans="1:17" s="14" customFormat="1" ht="96.6" customHeight="1" thickBot="1">
      <c r="A5" s="1016" t="s">
        <v>4</v>
      </c>
      <c r="B5" s="1018" t="s">
        <v>2</v>
      </c>
      <c r="C5" s="1019"/>
      <c r="D5" s="1018" t="s">
        <v>1</v>
      </c>
      <c r="E5" s="1020"/>
      <c r="F5" s="1021" t="s">
        <v>3</v>
      </c>
      <c r="G5" s="1019"/>
      <c r="H5" s="1018" t="s">
        <v>173</v>
      </c>
      <c r="I5" s="1020"/>
      <c r="J5" s="1018" t="s">
        <v>174</v>
      </c>
      <c r="K5" s="1020"/>
      <c r="L5" s="1018" t="s">
        <v>183</v>
      </c>
      <c r="M5" s="1020"/>
      <c r="N5" s="1021" t="s">
        <v>175</v>
      </c>
      <c r="O5" s="1019"/>
    </row>
    <row r="6" spans="1:17" s="15" customFormat="1" ht="13.5" thickBot="1">
      <c r="A6" s="1017"/>
      <c r="B6" s="16" t="s">
        <v>172</v>
      </c>
      <c r="C6" s="17" t="s">
        <v>778</v>
      </c>
      <c r="D6" s="18" t="s">
        <v>172</v>
      </c>
      <c r="E6" s="19" t="s">
        <v>778</v>
      </c>
      <c r="F6" s="16" t="s">
        <v>172</v>
      </c>
      <c r="G6" s="17" t="s">
        <v>778</v>
      </c>
      <c r="H6" s="18" t="s">
        <v>172</v>
      </c>
      <c r="I6" s="19" t="s">
        <v>778</v>
      </c>
      <c r="J6" s="16" t="s">
        <v>172</v>
      </c>
      <c r="K6" s="17" t="s">
        <v>778</v>
      </c>
      <c r="L6" s="20" t="s">
        <v>172</v>
      </c>
      <c r="M6" s="21" t="s">
        <v>778</v>
      </c>
      <c r="N6" s="20" t="s">
        <v>172</v>
      </c>
      <c r="O6" s="17" t="s">
        <v>778</v>
      </c>
    </row>
    <row r="7" spans="1:17" s="15" customFormat="1" ht="12.75">
      <c r="A7" s="479" t="s">
        <v>779</v>
      </c>
      <c r="B7" s="480">
        <v>1909</v>
      </c>
      <c r="C7" s="481">
        <v>1962</v>
      </c>
      <c r="D7" s="482">
        <v>7389</v>
      </c>
      <c r="E7" s="483">
        <v>7582</v>
      </c>
      <c r="F7" s="480">
        <v>4219</v>
      </c>
      <c r="G7" s="481">
        <v>4371</v>
      </c>
      <c r="H7" s="482">
        <v>30841</v>
      </c>
      <c r="I7" s="483">
        <v>30776</v>
      </c>
      <c r="J7" s="480">
        <v>1561</v>
      </c>
      <c r="K7" s="481">
        <v>1709</v>
      </c>
      <c r="L7" s="482">
        <v>5773</v>
      </c>
      <c r="M7" s="483">
        <v>6166</v>
      </c>
      <c r="N7" s="482">
        <v>51692</v>
      </c>
      <c r="O7" s="484">
        <v>52566</v>
      </c>
      <c r="P7" s="23"/>
      <c r="Q7" s="24"/>
    </row>
    <row r="8" spans="1:17" s="15" customFormat="1" ht="25.5">
      <c r="A8" s="485" t="s">
        <v>74</v>
      </c>
      <c r="B8" s="27">
        <v>6.0161719400212199E-2</v>
      </c>
      <c r="C8" s="28">
        <v>6.2571939706139001E-2</v>
      </c>
      <c r="D8" s="27">
        <v>0.37339460099868288</v>
      </c>
      <c r="E8" s="28">
        <v>0.36307085068431599</v>
      </c>
      <c r="F8" s="25">
        <v>0.13036430097353668</v>
      </c>
      <c r="G8" s="26">
        <v>0.14725104390861599</v>
      </c>
      <c r="H8" s="27">
        <v>0.32088264565440877</v>
      </c>
      <c r="I8" s="28">
        <v>0.32390553515930598</v>
      </c>
      <c r="J8" s="25">
        <v>4.1018270825577893E-2</v>
      </c>
      <c r="K8" s="26">
        <v>2.8553179037745301E-2</v>
      </c>
      <c r="L8" s="27">
        <v>7.41784621475816E-2</v>
      </c>
      <c r="M8" s="28">
        <v>7.4647451503877693E-2</v>
      </c>
      <c r="N8" s="25">
        <v>1</v>
      </c>
      <c r="O8" s="26">
        <v>1</v>
      </c>
      <c r="P8" s="23"/>
      <c r="Q8" s="24"/>
    </row>
    <row r="9" spans="1:17" s="15" customFormat="1" ht="13.5" thickBot="1">
      <c r="A9" s="22" t="s">
        <v>75</v>
      </c>
      <c r="B9" s="93">
        <v>0.16160987474981925</v>
      </c>
      <c r="C9" s="95">
        <v>0.16633898134962827</v>
      </c>
      <c r="D9" s="52">
        <v>1.003034077171721</v>
      </c>
      <c r="E9" s="53">
        <v>0.96517441754561595</v>
      </c>
      <c r="F9" s="50">
        <v>0.35019209161942083</v>
      </c>
      <c r="G9" s="51">
        <v>0.39144684920204709</v>
      </c>
      <c r="H9" s="52">
        <v>0.86197343910049085</v>
      </c>
      <c r="I9" s="53">
        <v>0.86105875932465581</v>
      </c>
      <c r="J9" s="50">
        <v>0.11018564091358776</v>
      </c>
      <c r="K9" s="51">
        <v>7.590473841369727E-2</v>
      </c>
      <c r="L9" s="52">
        <v>0.19926245619839425</v>
      </c>
      <c r="M9" s="53">
        <v>0.19844008515341857</v>
      </c>
      <c r="N9" s="50">
        <v>2.68625757975343</v>
      </c>
      <c r="O9" s="51">
        <v>2.6583638309890598</v>
      </c>
      <c r="P9" s="23"/>
      <c r="Q9" s="24"/>
    </row>
    <row r="10" spans="1:17" s="1" customFormat="1" ht="13.5" customHeight="1" thickBot="1">
      <c r="A10" s="1012" t="s">
        <v>5</v>
      </c>
      <c r="B10" s="1012"/>
      <c r="C10" s="1012"/>
      <c r="D10" s="1012"/>
      <c r="E10" s="1012"/>
      <c r="F10" s="1012"/>
      <c r="G10" s="1012"/>
      <c r="H10" s="1012"/>
      <c r="I10" s="1012"/>
      <c r="J10" s="1012"/>
      <c r="K10" s="1012"/>
      <c r="L10" s="1012"/>
      <c r="M10" s="1012"/>
      <c r="N10" s="1012"/>
      <c r="O10" s="1012"/>
    </row>
    <row r="11" spans="1:17" s="1" customFormat="1" ht="12.75">
      <c r="A11" s="2" t="s">
        <v>6</v>
      </c>
      <c r="B11" s="25">
        <v>0.17869484816252501</v>
      </c>
      <c r="C11" s="26">
        <v>0.17949999999999999</v>
      </c>
      <c r="D11" s="27">
        <v>0.52226087002062815</v>
      </c>
      <c r="E11" s="28">
        <v>0.51919999999999999</v>
      </c>
      <c r="F11" s="25">
        <v>0.54613937276989943</v>
      </c>
      <c r="G11" s="26">
        <v>0.56530000000000002</v>
      </c>
      <c r="H11" s="27">
        <v>0.48558042473313556</v>
      </c>
      <c r="I11" s="28">
        <v>0.4869</v>
      </c>
      <c r="J11" s="25">
        <v>0.42076476547976721</v>
      </c>
      <c r="K11" s="26">
        <v>0.4098</v>
      </c>
      <c r="L11" s="27">
        <v>0.55134976942713254</v>
      </c>
      <c r="M11" s="28">
        <v>0.54090000000000005</v>
      </c>
      <c r="N11" s="25">
        <v>0.4909287085294668</v>
      </c>
      <c r="O11" s="26">
        <v>0.49280000000000002</v>
      </c>
    </row>
    <row r="12" spans="1:17" s="1" customFormat="1" ht="25.5">
      <c r="A12" s="4" t="s">
        <v>780</v>
      </c>
      <c r="B12" s="30">
        <v>0.21757424480138446</v>
      </c>
      <c r="C12" s="31">
        <v>0.22</v>
      </c>
      <c r="D12" s="32">
        <v>1.0931925757121439</v>
      </c>
      <c r="E12" s="33">
        <v>1.08</v>
      </c>
      <c r="F12" s="30">
        <v>1.2033195655304438</v>
      </c>
      <c r="G12" s="31">
        <v>1.3</v>
      </c>
      <c r="H12" s="32">
        <v>0.9439384659521014</v>
      </c>
      <c r="I12" s="33">
        <v>0.95</v>
      </c>
      <c r="J12" s="30">
        <v>0.72641431391561839</v>
      </c>
      <c r="K12" s="31">
        <v>0.69</v>
      </c>
      <c r="L12" s="32">
        <v>1.2289078035759198</v>
      </c>
      <c r="M12" s="33">
        <v>1.18</v>
      </c>
      <c r="N12" s="30">
        <v>0.96436141018940846</v>
      </c>
      <c r="O12" s="31">
        <v>0.97</v>
      </c>
    </row>
    <row r="13" spans="1:17" s="1" customFormat="1" ht="25.5">
      <c r="A13" s="4" t="s">
        <v>9</v>
      </c>
      <c r="B13" s="54">
        <v>5.6655521292926045E-2</v>
      </c>
      <c r="C13" s="55">
        <v>5.3199999999999997E-2</v>
      </c>
      <c r="D13" s="56">
        <v>0.25048705243145936</v>
      </c>
      <c r="E13" s="57">
        <v>0.2419</v>
      </c>
      <c r="F13" s="54">
        <v>0.24173050187493822</v>
      </c>
      <c r="G13" s="55">
        <v>0.28050000000000003</v>
      </c>
      <c r="H13" s="56">
        <v>0.14365596502515715</v>
      </c>
      <c r="I13" s="57">
        <v>0.17069999999999999</v>
      </c>
      <c r="J13" s="54">
        <v>0.16109819070504747</v>
      </c>
      <c r="K13" s="55">
        <v>0.1285</v>
      </c>
      <c r="L13" s="56">
        <v>0.25478377372426392</v>
      </c>
      <c r="M13" s="57">
        <v>0.2505</v>
      </c>
      <c r="N13" s="127">
        <v>0.19723716400506233</v>
      </c>
      <c r="O13" s="128">
        <v>0.20610000000000001</v>
      </c>
    </row>
    <row r="14" spans="1:17" s="1" customFormat="1" ht="27.75" customHeight="1">
      <c r="A14" s="29" t="s">
        <v>7</v>
      </c>
      <c r="B14" s="80">
        <v>1.2175742448013844</v>
      </c>
      <c r="C14" s="68">
        <v>1.22</v>
      </c>
      <c r="D14" s="78">
        <v>2.0931925757121439</v>
      </c>
      <c r="E14" s="79">
        <v>2.08</v>
      </c>
      <c r="F14" s="80">
        <v>2.2033195655304438</v>
      </c>
      <c r="G14" s="68">
        <v>2.2999999999999998</v>
      </c>
      <c r="H14" s="78">
        <v>1.9439384659521013</v>
      </c>
      <c r="I14" s="79">
        <v>1.95</v>
      </c>
      <c r="J14" s="80">
        <v>1.7264143139156183</v>
      </c>
      <c r="K14" s="68">
        <v>1.69</v>
      </c>
      <c r="L14" s="78">
        <v>2.2289078035759196</v>
      </c>
      <c r="M14" s="79">
        <v>2.1800000000000002</v>
      </c>
      <c r="N14" s="30">
        <v>1.9643614101894085</v>
      </c>
      <c r="O14" s="31">
        <v>1.97</v>
      </c>
    </row>
    <row r="15" spans="1:17" s="1" customFormat="1" ht="27.75" customHeight="1">
      <c r="A15" s="4" t="s">
        <v>781</v>
      </c>
      <c r="B15" s="80">
        <v>0.1086575027061501</v>
      </c>
      <c r="C15" s="68">
        <v>0.11201121492535368</v>
      </c>
      <c r="D15" s="78">
        <v>0.49459774738614742</v>
      </c>
      <c r="E15" s="79">
        <v>0.48554392880086156</v>
      </c>
      <c r="F15" s="80">
        <v>0.50399542993557567</v>
      </c>
      <c r="G15" s="68">
        <v>0.50546513741818588</v>
      </c>
      <c r="H15" s="78">
        <v>0.37709779925628284</v>
      </c>
      <c r="I15" s="79">
        <v>0.41220838125652259</v>
      </c>
      <c r="J15" s="80">
        <v>0.25830813006225861</v>
      </c>
      <c r="K15" s="68">
        <v>0.21074812137663909</v>
      </c>
      <c r="L15" s="78">
        <v>0.53371912739453164</v>
      </c>
      <c r="M15" s="79">
        <v>0.55477967132015171</v>
      </c>
      <c r="N15" s="30">
        <v>0.41165981703674476</v>
      </c>
      <c r="O15" s="31">
        <v>0.42177266212519421</v>
      </c>
    </row>
    <row r="16" spans="1:17" s="1" customFormat="1" ht="27.75" customHeight="1">
      <c r="A16" s="6" t="s">
        <v>782</v>
      </c>
      <c r="B16" s="54">
        <v>4.3549155562768387E-2</v>
      </c>
      <c r="C16" s="55">
        <v>4.739803297665332E-2</v>
      </c>
      <c r="D16" s="56">
        <v>0.2365776783863813</v>
      </c>
      <c r="E16" s="57">
        <v>0.22920660519988079</v>
      </c>
      <c r="F16" s="54">
        <v>0.23748512318537329</v>
      </c>
      <c r="G16" s="55">
        <v>0.25285083649075824</v>
      </c>
      <c r="H16" s="56">
        <v>0.1362832349846112</v>
      </c>
      <c r="I16" s="57">
        <v>0.16389272318231649</v>
      </c>
      <c r="J16" s="54">
        <v>0.14733178642406397</v>
      </c>
      <c r="K16" s="55">
        <v>0.10804275433205328</v>
      </c>
      <c r="L16" s="56">
        <v>0.214939015464154</v>
      </c>
      <c r="M16" s="57">
        <v>0.23137351225755548</v>
      </c>
      <c r="N16" s="127">
        <v>0.18456127932327318</v>
      </c>
      <c r="O16" s="128">
        <v>0.19268329273186066</v>
      </c>
    </row>
    <row r="17" spans="1:18" s="1" customFormat="1" ht="40.9" customHeight="1">
      <c r="A17" s="6" t="s">
        <v>10</v>
      </c>
      <c r="B17" s="30">
        <v>0.8000971907601373</v>
      </c>
      <c r="C17" s="31">
        <v>1.72</v>
      </c>
      <c r="D17" s="32">
        <v>1.4615188757732285</v>
      </c>
      <c r="E17" s="33">
        <v>2.33</v>
      </c>
      <c r="F17" s="30">
        <v>2.3223673187585043</v>
      </c>
      <c r="G17" s="31">
        <v>1.93</v>
      </c>
      <c r="H17" s="32">
        <v>2.7743088386905081</v>
      </c>
      <c r="I17" s="33">
        <v>4.04</v>
      </c>
      <c r="J17" s="30">
        <v>4.967512398355562</v>
      </c>
      <c r="K17" s="31">
        <v>7.75</v>
      </c>
      <c r="L17" s="32">
        <v>1.0219296425357383</v>
      </c>
      <c r="M17" s="33">
        <v>2.04</v>
      </c>
      <c r="N17" s="30">
        <v>1.9772205899760913</v>
      </c>
      <c r="O17" s="31">
        <v>2.78</v>
      </c>
    </row>
    <row r="18" spans="1:18" s="1" customFormat="1" ht="40.9" customHeight="1" thickBot="1">
      <c r="A18" s="6" t="s">
        <v>783</v>
      </c>
      <c r="B18" s="30">
        <v>0.9930167587679315</v>
      </c>
      <c r="C18" s="31">
        <v>1.4895490714875941</v>
      </c>
      <c r="D18" s="32">
        <v>2.6115146039927986</v>
      </c>
      <c r="E18" s="33">
        <v>3.5158465800208969</v>
      </c>
      <c r="F18" s="30">
        <v>4.6941130385766794</v>
      </c>
      <c r="G18" s="31">
        <v>4.9563815521051744</v>
      </c>
      <c r="H18" s="32">
        <v>3.9635775207980863</v>
      </c>
      <c r="I18" s="33">
        <v>4.9342284531411513</v>
      </c>
      <c r="J18" s="30">
        <v>6.5394210836871762</v>
      </c>
      <c r="K18" s="31">
        <v>10.385953748740491</v>
      </c>
      <c r="L18" s="32">
        <v>1.5496406453188645</v>
      </c>
      <c r="M18" s="33">
        <v>1.9157377511584874</v>
      </c>
      <c r="N18" s="30">
        <v>3.2301941878640985</v>
      </c>
      <c r="O18" s="31">
        <v>4.0638573351523455</v>
      </c>
    </row>
    <row r="19" spans="1:18" s="1" customFormat="1" ht="13.5" customHeight="1" thickBot="1">
      <c r="A19" s="1012" t="s">
        <v>11</v>
      </c>
      <c r="B19" s="1012"/>
      <c r="C19" s="1012"/>
      <c r="D19" s="1012"/>
      <c r="E19" s="1012"/>
      <c r="F19" s="1012"/>
      <c r="G19" s="1012"/>
      <c r="H19" s="1012"/>
      <c r="I19" s="1012"/>
      <c r="J19" s="1012"/>
      <c r="K19" s="1012"/>
      <c r="L19" s="1012"/>
      <c r="M19" s="1012"/>
      <c r="N19" s="1012"/>
      <c r="O19" s="1012"/>
    </row>
    <row r="20" spans="1:18" s="1" customFormat="1" ht="12.75">
      <c r="A20" s="2" t="s">
        <v>12</v>
      </c>
      <c r="B20" s="30">
        <v>1.0196153210252397</v>
      </c>
      <c r="C20" s="31">
        <v>0.99</v>
      </c>
      <c r="D20" s="32">
        <v>1.1830931917688372</v>
      </c>
      <c r="E20" s="33">
        <v>1.18</v>
      </c>
      <c r="F20" s="30">
        <v>1.1415935984571439</v>
      </c>
      <c r="G20" s="31">
        <v>1.22</v>
      </c>
      <c r="H20" s="32">
        <v>1.4126611133315297</v>
      </c>
      <c r="I20" s="33">
        <v>1.44</v>
      </c>
      <c r="J20" s="30">
        <v>1.1793556032442967</v>
      </c>
      <c r="K20" s="31">
        <v>1.28</v>
      </c>
      <c r="L20" s="32">
        <v>0.90057522414702729</v>
      </c>
      <c r="M20" s="33">
        <v>0.93</v>
      </c>
      <c r="N20" s="30">
        <v>1.2311047996222764</v>
      </c>
      <c r="O20" s="31">
        <v>1.25</v>
      </c>
    </row>
    <row r="21" spans="1:18" s="1" customFormat="1" ht="12.75">
      <c r="A21" s="4" t="s">
        <v>13</v>
      </c>
      <c r="B21" s="30">
        <v>0.67989870283637643</v>
      </c>
      <c r="C21" s="31">
        <v>0.67</v>
      </c>
      <c r="D21" s="32">
        <v>0.84510702809561689</v>
      </c>
      <c r="E21" s="33">
        <v>0.84</v>
      </c>
      <c r="F21" s="30">
        <v>0.77884749851169444</v>
      </c>
      <c r="G21" s="31">
        <v>0.89</v>
      </c>
      <c r="H21" s="32">
        <v>0.95280273348136379</v>
      </c>
      <c r="I21" s="33">
        <v>0.96</v>
      </c>
      <c r="J21" s="30">
        <v>1.0587041357628044</v>
      </c>
      <c r="K21" s="31">
        <v>1.1499999999999999</v>
      </c>
      <c r="L21" s="32">
        <v>0.76687321453859159</v>
      </c>
      <c r="M21" s="33">
        <v>0.8</v>
      </c>
      <c r="N21" s="30">
        <v>0.87090874159401399</v>
      </c>
      <c r="O21" s="31">
        <v>0.89</v>
      </c>
    </row>
    <row r="22" spans="1:18" s="1" customFormat="1" ht="12.75">
      <c r="A22" s="4" t="s">
        <v>14</v>
      </c>
      <c r="B22" s="30">
        <v>0.15252838329665419</v>
      </c>
      <c r="C22" s="31">
        <v>0.17</v>
      </c>
      <c r="D22" s="32">
        <v>0.14228649160444901</v>
      </c>
      <c r="E22" s="33">
        <v>0.15</v>
      </c>
      <c r="F22" s="30">
        <v>0.15582650116154878</v>
      </c>
      <c r="G22" s="31">
        <v>0.18</v>
      </c>
      <c r="H22" s="32">
        <v>0.23060345213593791</v>
      </c>
      <c r="I22" s="33">
        <v>0.25</v>
      </c>
      <c r="J22" s="30">
        <v>0.37605850072058788</v>
      </c>
      <c r="K22" s="31">
        <v>0.37</v>
      </c>
      <c r="L22" s="32">
        <v>0.2694295554498391</v>
      </c>
      <c r="M22" s="33">
        <v>0.28999999999999998</v>
      </c>
      <c r="N22" s="30">
        <v>0.19373231104269029</v>
      </c>
      <c r="O22" s="31">
        <v>0.21</v>
      </c>
    </row>
    <row r="23" spans="1:18" s="1" customFormat="1" ht="26.25" thickBot="1">
      <c r="A23" s="6" t="s">
        <v>15</v>
      </c>
      <c r="B23" s="34">
        <v>215.551165</v>
      </c>
      <c r="C23" s="35">
        <v>-131.48615899999999</v>
      </c>
      <c r="D23" s="36">
        <v>34992.257455999999</v>
      </c>
      <c r="E23" s="37">
        <v>36144.888284000001</v>
      </c>
      <c r="F23" s="34">
        <v>10461.763712</v>
      </c>
      <c r="G23" s="35">
        <v>19383.456612999998</v>
      </c>
      <c r="H23" s="36">
        <v>74579.547533999998</v>
      </c>
      <c r="I23" s="37">
        <v>80293.538816999993</v>
      </c>
      <c r="J23" s="34">
        <v>3214.8918669999998</v>
      </c>
      <c r="K23" s="35">
        <v>3845.0043989999999</v>
      </c>
      <c r="L23" s="36">
        <v>-4142.4635280000002</v>
      </c>
      <c r="M23" s="37">
        <v>-2857.5698080000002</v>
      </c>
      <c r="N23" s="34">
        <v>119321.54820600001</v>
      </c>
      <c r="O23" s="35">
        <v>136677.832146</v>
      </c>
    </row>
    <row r="24" spans="1:18" s="1" customFormat="1" ht="13.5" customHeight="1" thickBot="1">
      <c r="A24" s="1012" t="s">
        <v>16</v>
      </c>
      <c r="B24" s="1012"/>
      <c r="C24" s="1012"/>
      <c r="D24" s="1012"/>
      <c r="E24" s="1012"/>
      <c r="F24" s="1012"/>
      <c r="G24" s="1012"/>
      <c r="H24" s="1012"/>
      <c r="I24" s="1012"/>
      <c r="J24" s="1012"/>
      <c r="K24" s="1012"/>
      <c r="L24" s="1012"/>
      <c r="M24" s="1012"/>
      <c r="N24" s="1012"/>
      <c r="O24" s="1012"/>
    </row>
    <row r="25" spans="1:18" s="1" customFormat="1" ht="12.75">
      <c r="A25" s="2" t="s">
        <v>17</v>
      </c>
      <c r="B25" s="38">
        <v>154.9848437513341</v>
      </c>
      <c r="C25" s="39">
        <v>143.08068965885337</v>
      </c>
      <c r="D25" s="48">
        <v>141.8661323566011</v>
      </c>
      <c r="E25" s="49">
        <v>133.56968668126379</v>
      </c>
      <c r="F25" s="46">
        <v>209.53815155866741</v>
      </c>
      <c r="G25" s="486">
        <v>226.78845004613493</v>
      </c>
      <c r="H25" s="487">
        <v>88.969355286716905</v>
      </c>
      <c r="I25" s="488">
        <v>86.739136172764162</v>
      </c>
      <c r="J25" s="489">
        <v>120.68824286466146</v>
      </c>
      <c r="K25" s="486">
        <v>127.02358712122619</v>
      </c>
      <c r="L25" s="40">
        <v>186.35174018695602</v>
      </c>
      <c r="M25" s="41">
        <v>191.05463283671827</v>
      </c>
      <c r="N25" s="38">
        <v>121.09293475061368</v>
      </c>
      <c r="O25" s="39">
        <v>120.40645783701535</v>
      </c>
      <c r="Q25" s="3"/>
      <c r="R25" s="7"/>
    </row>
    <row r="26" spans="1:18" s="1" customFormat="1" ht="25.5">
      <c r="A26" s="2" t="s">
        <v>784</v>
      </c>
      <c r="B26" s="38">
        <v>144.3134206089648</v>
      </c>
      <c r="C26" s="490">
        <v>140.46358414273263</v>
      </c>
      <c r="D26" s="42">
        <v>136.06066413075894</v>
      </c>
      <c r="E26" s="491">
        <v>129.58617249217031</v>
      </c>
      <c r="F26" s="38">
        <v>207.97940985578978</v>
      </c>
      <c r="G26" s="490">
        <v>226.0791665700979</v>
      </c>
      <c r="H26" s="42">
        <v>88.359262355709546</v>
      </c>
      <c r="I26" s="491">
        <v>86.255445674271769</v>
      </c>
      <c r="J26" s="38">
        <v>117.88520122495135</v>
      </c>
      <c r="K26" s="490">
        <v>122.54005693891398</v>
      </c>
      <c r="L26" s="42">
        <v>180.42034067910916</v>
      </c>
      <c r="M26" s="491">
        <v>185.2826788318435</v>
      </c>
      <c r="N26" s="38">
        <v>118.22783554390043</v>
      </c>
      <c r="O26" s="43">
        <v>118.35286331834023</v>
      </c>
      <c r="Q26" s="3"/>
      <c r="R26" s="7"/>
    </row>
    <row r="27" spans="1:18" s="1" customFormat="1" ht="25.5">
      <c r="A27" s="4" t="s">
        <v>18</v>
      </c>
      <c r="B27" s="42">
        <v>92.316977076112892</v>
      </c>
      <c r="C27" s="43">
        <v>87.564386564896708</v>
      </c>
      <c r="D27" s="42">
        <v>65.88246253274211</v>
      </c>
      <c r="E27" s="44">
        <v>63.449303184859318</v>
      </c>
      <c r="F27" s="45">
        <v>133.79311145167756</v>
      </c>
      <c r="G27" s="492">
        <v>112.39625297243263</v>
      </c>
      <c r="H27" s="493">
        <v>56.640095214195526</v>
      </c>
      <c r="I27" s="494">
        <v>56.777466847280984</v>
      </c>
      <c r="J27" s="495">
        <v>18.984363667228756</v>
      </c>
      <c r="K27" s="492">
        <v>22.285609674440561</v>
      </c>
      <c r="L27" s="42">
        <v>46.668870045166464</v>
      </c>
      <c r="M27" s="44">
        <v>49.593062120354453</v>
      </c>
      <c r="N27" s="45">
        <v>63.771392508709461</v>
      </c>
      <c r="O27" s="43">
        <v>62.890005099288743</v>
      </c>
      <c r="Q27" s="3"/>
      <c r="R27" s="7"/>
    </row>
    <row r="28" spans="1:18" s="1" customFormat="1" ht="38.25">
      <c r="A28" s="4" t="s">
        <v>184</v>
      </c>
      <c r="B28" s="46">
        <v>300.82334552018591</v>
      </c>
      <c r="C28" s="47">
        <v>293.22533436993945</v>
      </c>
      <c r="D28" s="48">
        <v>192.18987352620465</v>
      </c>
      <c r="E28" s="49">
        <v>190.82520046135073</v>
      </c>
      <c r="F28" s="46">
        <v>347.41339524187168</v>
      </c>
      <c r="G28" s="486">
        <v>332.60816417246679</v>
      </c>
      <c r="H28" s="496">
        <v>125.60939333914294</v>
      </c>
      <c r="I28" s="497">
        <v>125.54041580661553</v>
      </c>
      <c r="J28" s="489">
        <v>172.47206080026822</v>
      </c>
      <c r="K28" s="486">
        <v>175.59648142224103</v>
      </c>
      <c r="L28" s="48">
        <v>313.81552936721062</v>
      </c>
      <c r="M28" s="49">
        <v>321.9581656517156</v>
      </c>
      <c r="N28" s="46">
        <v>173.26153755232991</v>
      </c>
      <c r="O28" s="47">
        <v>174.5114898369302</v>
      </c>
      <c r="Q28" s="3"/>
      <c r="R28" s="7"/>
    </row>
    <row r="29" spans="1:18" s="1" customFormat="1" ht="12.75">
      <c r="A29" s="4" t="s">
        <v>19</v>
      </c>
      <c r="B29" s="30">
        <v>0.17139993939099851</v>
      </c>
      <c r="C29" s="31">
        <v>0.17974299267473298</v>
      </c>
      <c r="D29" s="32">
        <v>0.67442798518393687</v>
      </c>
      <c r="E29" s="33">
        <v>0.71226991707963783</v>
      </c>
      <c r="F29" s="30">
        <v>0.41595646957553778</v>
      </c>
      <c r="G29" s="498">
        <v>0.44125107975035283</v>
      </c>
      <c r="H29" s="499">
        <v>1.1803127917466811</v>
      </c>
      <c r="I29" s="500">
        <v>1.1781818151839136</v>
      </c>
      <c r="J29" s="501">
        <v>0.66921917881010129</v>
      </c>
      <c r="K29" s="498">
        <v>0.69503550441006234</v>
      </c>
      <c r="L29" s="32">
        <v>0.40015579672903701</v>
      </c>
      <c r="M29" s="33">
        <v>0.39956485211255949</v>
      </c>
      <c r="N29" s="30">
        <v>0.752422832201318</v>
      </c>
      <c r="O29" s="31">
        <v>0.76545746397994574</v>
      </c>
      <c r="Q29" s="3"/>
      <c r="R29" s="7"/>
    </row>
    <row r="30" spans="1:18" s="1" customFormat="1" ht="12.75">
      <c r="A30" s="4" t="s">
        <v>20</v>
      </c>
      <c r="B30" s="30">
        <v>3.9537689768488327</v>
      </c>
      <c r="C30" s="31">
        <v>4.1683612975406055</v>
      </c>
      <c r="D30" s="32">
        <v>5.5401693556703826</v>
      </c>
      <c r="E30" s="33">
        <v>5.7526242476859641</v>
      </c>
      <c r="F30" s="30">
        <v>2.7280926203127289</v>
      </c>
      <c r="G30" s="498">
        <v>3.2474392192551416</v>
      </c>
      <c r="H30" s="499">
        <v>6.444198206582838</v>
      </c>
      <c r="I30" s="500">
        <v>6.4286066333633816</v>
      </c>
      <c r="J30" s="501">
        <v>19.22634892577787</v>
      </c>
      <c r="K30" s="498">
        <v>16.378282009426904</v>
      </c>
      <c r="L30" s="32">
        <v>7.8210592981306464</v>
      </c>
      <c r="M30" s="33">
        <v>7.3599004456349801</v>
      </c>
      <c r="N30" s="30">
        <v>5.7235695449201742</v>
      </c>
      <c r="O30" s="31">
        <v>5.8037839148486245</v>
      </c>
      <c r="Q30" s="3"/>
      <c r="R30" s="7"/>
    </row>
    <row r="31" spans="1:18" s="1" customFormat="1" ht="12.75">
      <c r="A31" s="6" t="s">
        <v>21</v>
      </c>
      <c r="B31" s="30">
        <v>2.3550689936212432</v>
      </c>
      <c r="C31" s="31">
        <v>2.5510081120678674</v>
      </c>
      <c r="D31" s="32">
        <v>2.5728480359393995</v>
      </c>
      <c r="E31" s="33">
        <v>2.732655957118447</v>
      </c>
      <c r="F31" s="30">
        <v>1.7419262186142064</v>
      </c>
      <c r="G31" s="498">
        <v>1.609429404036004</v>
      </c>
      <c r="H31" s="499">
        <v>4.1025361915204792</v>
      </c>
      <c r="I31" s="500">
        <v>4.2080197717556809</v>
      </c>
      <c r="J31" s="501">
        <v>3.0243211048263183</v>
      </c>
      <c r="K31" s="498">
        <v>2.8734820695282264</v>
      </c>
      <c r="L31" s="32">
        <v>1.958661612892997</v>
      </c>
      <c r="M31" s="33">
        <v>1.9104483077986458</v>
      </c>
      <c r="N31" s="30">
        <v>3.014213841226193</v>
      </c>
      <c r="O31" s="31">
        <v>3.0313988681078174</v>
      </c>
      <c r="Q31" s="3"/>
      <c r="R31" s="7"/>
    </row>
    <row r="32" spans="1:18" s="1" customFormat="1" ht="25.5">
      <c r="A32" s="6" t="s">
        <v>785</v>
      </c>
      <c r="B32" s="30">
        <v>2.5292172998172706</v>
      </c>
      <c r="C32" s="31">
        <v>2.5985382775730956</v>
      </c>
      <c r="D32" s="32">
        <v>2.6826269174257633</v>
      </c>
      <c r="E32" s="33">
        <v>2.8166585445067729</v>
      </c>
      <c r="F32" s="30">
        <v>1.754981419810193</v>
      </c>
      <c r="G32" s="498">
        <v>1.6144787046834252</v>
      </c>
      <c r="H32" s="499">
        <v>4.1308629142988158</v>
      </c>
      <c r="I32" s="500">
        <v>4.2316168810762056</v>
      </c>
      <c r="J32" s="501">
        <v>3.0962325737859016</v>
      </c>
      <c r="K32" s="498">
        <v>2.9786178423431933</v>
      </c>
      <c r="L32" s="32">
        <v>2.0230534906769706</v>
      </c>
      <c r="M32" s="33">
        <v>1.969962882128135</v>
      </c>
      <c r="N32" s="30">
        <v>3.0872594285502926</v>
      </c>
      <c r="O32" s="31">
        <v>3.0839980526558057</v>
      </c>
      <c r="Q32" s="3"/>
      <c r="R32" s="7"/>
    </row>
    <row r="33" spans="1:22" s="1" customFormat="1" ht="12.75">
      <c r="A33" s="6" t="s">
        <v>786</v>
      </c>
      <c r="B33" s="30">
        <v>0.20152914569686312</v>
      </c>
      <c r="C33" s="31">
        <v>0.21216151003258474</v>
      </c>
      <c r="D33" s="32">
        <v>1.410218529924897</v>
      </c>
      <c r="E33" s="33">
        <v>1.4758094716105816</v>
      </c>
      <c r="F33" s="30">
        <v>0.83810567542929504</v>
      </c>
      <c r="G33" s="498">
        <v>0.93377154773497872</v>
      </c>
      <c r="H33" s="499">
        <v>3.3285025793858276</v>
      </c>
      <c r="I33" s="500">
        <v>3.3633227495250768</v>
      </c>
      <c r="J33" s="501">
        <v>1.6108480180483409</v>
      </c>
      <c r="K33" s="498">
        <v>1.5614029545999368</v>
      </c>
      <c r="L33" s="32">
        <v>0.78341634681028161</v>
      </c>
      <c r="M33" s="33">
        <v>0.79981923248403464</v>
      </c>
      <c r="N33" s="30">
        <v>1.6221591973813445</v>
      </c>
      <c r="O33" s="31">
        <v>1.6582278259318781</v>
      </c>
      <c r="Q33" s="3"/>
      <c r="R33" s="7"/>
    </row>
    <row r="34" spans="1:22" s="1" customFormat="1" ht="25.5">
      <c r="A34" s="6" t="s">
        <v>787</v>
      </c>
      <c r="B34" s="30">
        <v>84.959272478562582</v>
      </c>
      <c r="C34" s="31">
        <v>37.72118216534507</v>
      </c>
      <c r="D34" s="32">
        <v>8.4827072803759975</v>
      </c>
      <c r="E34" s="33">
        <v>7.5514255903311414</v>
      </c>
      <c r="F34" s="30">
        <v>6.3733687237683885</v>
      </c>
      <c r="G34" s="498">
        <v>4.1905127329222616</v>
      </c>
      <c r="H34" s="499">
        <v>7.1812432085557489</v>
      </c>
      <c r="I34" s="500">
        <v>6.6579290393889359</v>
      </c>
      <c r="J34" s="501">
        <v>10.969019574578354</v>
      </c>
      <c r="K34" s="498">
        <v>5.5652193441614948</v>
      </c>
      <c r="L34" s="32">
        <v>-10.486324313559486</v>
      </c>
      <c r="M34" s="33">
        <v>-38.37613733654635</v>
      </c>
      <c r="N34" s="30">
        <v>8.3099380719998095</v>
      </c>
      <c r="O34" s="31">
        <v>6.9752943233323625</v>
      </c>
      <c r="Q34" s="3"/>
      <c r="R34" s="7"/>
    </row>
    <row r="35" spans="1:22" s="1" customFormat="1" ht="25.5">
      <c r="A35" s="6" t="s">
        <v>22</v>
      </c>
      <c r="B35" s="30">
        <v>0.20772565876525681</v>
      </c>
      <c r="C35" s="31">
        <v>0.21859931490780143</v>
      </c>
      <c r="D35" s="32">
        <v>1.3934606672216971</v>
      </c>
      <c r="E35" s="33">
        <v>1.4836024533318926</v>
      </c>
      <c r="F35" s="30">
        <v>0.87559205059064427</v>
      </c>
      <c r="G35" s="498">
        <v>0.98678863918470572</v>
      </c>
      <c r="H35" s="499">
        <v>2.274901828827093</v>
      </c>
      <c r="I35" s="500">
        <v>2.2697444375989391</v>
      </c>
      <c r="J35" s="501">
        <v>1.1437117335287559</v>
      </c>
      <c r="K35" s="498">
        <v>1.1472869453684589</v>
      </c>
      <c r="L35" s="32">
        <v>0.89537894716945288</v>
      </c>
      <c r="M35" s="33">
        <v>0.87805807580423922</v>
      </c>
      <c r="N35" s="30">
        <v>1.455927058089201</v>
      </c>
      <c r="O35" s="31">
        <v>1.4982598973093231</v>
      </c>
      <c r="Q35" s="3"/>
      <c r="R35" s="7"/>
    </row>
    <row r="36" spans="1:22" s="1" customFormat="1" ht="38.25">
      <c r="A36" s="6" t="s">
        <v>23</v>
      </c>
      <c r="B36" s="30">
        <v>1.0181956656063145</v>
      </c>
      <c r="C36" s="31">
        <v>1.02</v>
      </c>
      <c r="D36" s="32">
        <v>1.2808988764496776</v>
      </c>
      <c r="E36" s="33">
        <v>1.27</v>
      </c>
      <c r="F36" s="30">
        <v>1.2056205617654143</v>
      </c>
      <c r="G36" s="31">
        <v>1.31</v>
      </c>
      <c r="H36" s="32">
        <v>1.5787380118673788</v>
      </c>
      <c r="I36" s="33">
        <v>1.64</v>
      </c>
      <c r="J36" s="30">
        <v>1.3265002316361876</v>
      </c>
      <c r="K36" s="31">
        <v>1.31</v>
      </c>
      <c r="L36" s="32">
        <v>1.1542410752258547</v>
      </c>
      <c r="M36" s="33">
        <v>1.19</v>
      </c>
      <c r="N36" s="30">
        <v>1.3099256781387689</v>
      </c>
      <c r="O36" s="31">
        <v>1.34</v>
      </c>
    </row>
    <row r="37" spans="1:22" s="1" customFormat="1" ht="26.25" thickBot="1">
      <c r="A37" s="8" t="s">
        <v>24</v>
      </c>
      <c r="B37" s="50">
        <v>0.85507260216974978</v>
      </c>
      <c r="C37" s="51">
        <v>0.85</v>
      </c>
      <c r="D37" s="52">
        <v>0.49761885783361537</v>
      </c>
      <c r="E37" s="53">
        <v>0.5</v>
      </c>
      <c r="F37" s="50">
        <v>0.49646458773131596</v>
      </c>
      <c r="G37" s="51">
        <v>0.52</v>
      </c>
      <c r="H37" s="52">
        <v>0.38050392746769485</v>
      </c>
      <c r="I37" s="53">
        <v>0.38</v>
      </c>
      <c r="J37" s="50">
        <v>0.52051890876262441</v>
      </c>
      <c r="K37" s="51">
        <v>0.52</v>
      </c>
      <c r="L37" s="52">
        <v>0.52158977302736864</v>
      </c>
      <c r="M37" s="53">
        <v>0.51</v>
      </c>
      <c r="N37" s="50">
        <v>0.48411071149872009</v>
      </c>
      <c r="O37" s="51">
        <v>0.48</v>
      </c>
    </row>
    <row r="38" spans="1:22" s="1" customFormat="1" ht="13.5" customHeight="1" thickBot="1">
      <c r="A38" s="1012" t="s">
        <v>25</v>
      </c>
      <c r="B38" s="1012"/>
      <c r="C38" s="1012"/>
      <c r="D38" s="1012"/>
      <c r="E38" s="1012"/>
      <c r="F38" s="1012"/>
      <c r="G38" s="1012"/>
      <c r="H38" s="1012"/>
      <c r="I38" s="1012"/>
      <c r="J38" s="1012"/>
      <c r="K38" s="1012"/>
      <c r="L38" s="1012"/>
      <c r="M38" s="1012"/>
      <c r="N38" s="1012"/>
      <c r="O38" s="1012"/>
    </row>
    <row r="39" spans="1:22" s="1" customFormat="1" ht="25.5">
      <c r="A39" s="2" t="s">
        <v>788</v>
      </c>
      <c r="B39" s="54">
        <v>-2.3608241682907599E-3</v>
      </c>
      <c r="C39" s="55">
        <v>4.6375623485589625E-3</v>
      </c>
      <c r="D39" s="56">
        <v>2.1863522641625902E-2</v>
      </c>
      <c r="E39" s="57">
        <v>3.0967390930622292E-2</v>
      </c>
      <c r="F39" s="54">
        <v>2.3639868229110801E-2</v>
      </c>
      <c r="G39" s="55">
        <v>3.4008787600164868E-2</v>
      </c>
      <c r="H39" s="56">
        <v>2.5327722562908401E-2</v>
      </c>
      <c r="I39" s="57">
        <v>4.0447083368551018E-2</v>
      </c>
      <c r="J39" s="54">
        <v>6.6433984682019304E-2</v>
      </c>
      <c r="K39" s="55">
        <v>5.8878444890183387E-2</v>
      </c>
      <c r="L39" s="56">
        <v>1.42861701558983E-2</v>
      </c>
      <c r="M39" s="57">
        <v>2.2708343391938963E-2</v>
      </c>
      <c r="N39" s="54">
        <v>2.3003322785422099E-2</v>
      </c>
      <c r="O39" s="55">
        <v>3.2999338254708445E-2</v>
      </c>
      <c r="Q39" s="103"/>
      <c r="S39" s="103"/>
      <c r="T39" s="103"/>
      <c r="U39" s="103"/>
      <c r="V39" s="103"/>
    </row>
    <row r="40" spans="1:22" s="1" customFormat="1" ht="25.5">
      <c r="A40" s="4" t="s">
        <v>789</v>
      </c>
      <c r="B40" s="54">
        <v>-2.86116644690536E-3</v>
      </c>
      <c r="C40" s="55">
        <v>5.6400972140913516E-3</v>
      </c>
      <c r="D40" s="56">
        <v>4.5173034804757997E-2</v>
      </c>
      <c r="E40" s="57">
        <v>6.4502649987423499E-2</v>
      </c>
      <c r="F40" s="54">
        <v>4.9762131887362802E-2</v>
      </c>
      <c r="G40" s="55">
        <v>7.6055304511153554E-2</v>
      </c>
      <c r="H40" s="56">
        <v>4.8815943351016002E-2</v>
      </c>
      <c r="I40" s="57">
        <v>7.792052237585978E-2</v>
      </c>
      <c r="J40" s="54">
        <v>0.113537283735641</v>
      </c>
      <c r="K40" s="55">
        <v>9.718995757409496E-2</v>
      </c>
      <c r="L40" s="56">
        <v>3.1966389335935402E-2</v>
      </c>
      <c r="M40" s="57">
        <v>4.9902398066311512E-2</v>
      </c>
      <c r="N40" s="54">
        <v>4.4511089557546797E-2</v>
      </c>
      <c r="O40" s="55">
        <v>6.4590898216220702E-2</v>
      </c>
      <c r="Q40" s="103"/>
      <c r="S40" s="103"/>
      <c r="T40" s="103"/>
      <c r="U40" s="103"/>
      <c r="V40" s="103"/>
    </row>
    <row r="41" spans="1:22" s="1" customFormat="1" ht="12.75">
      <c r="A41" s="4" t="s">
        <v>26</v>
      </c>
      <c r="B41" s="54">
        <v>-1.3773774813917734E-2</v>
      </c>
      <c r="C41" s="55">
        <v>2.58E-2</v>
      </c>
      <c r="D41" s="56">
        <v>3.2417875773145879E-2</v>
      </c>
      <c r="E41" s="57">
        <v>4.3499999999999997E-2</v>
      </c>
      <c r="F41" s="54">
        <v>5.683255330355616E-2</v>
      </c>
      <c r="G41" s="55">
        <v>7.7100000000000002E-2</v>
      </c>
      <c r="H41" s="56">
        <v>2.1458483496927343E-2</v>
      </c>
      <c r="I41" s="57">
        <v>3.4299999999999997E-2</v>
      </c>
      <c r="J41" s="54">
        <v>9.9270891787861831E-2</v>
      </c>
      <c r="K41" s="55">
        <v>8.4699999999999998E-2</v>
      </c>
      <c r="L41" s="56">
        <v>3.5701519939675019E-2</v>
      </c>
      <c r="M41" s="57">
        <v>5.6800000000000003E-2</v>
      </c>
      <c r="N41" s="54">
        <v>3.0572334864058658E-2</v>
      </c>
      <c r="O41" s="55">
        <v>4.3099999999999999E-2</v>
      </c>
      <c r="Q41" s="103"/>
      <c r="S41" s="103"/>
      <c r="T41" s="103"/>
      <c r="U41" s="103"/>
      <c r="V41" s="103"/>
    </row>
    <row r="42" spans="1:22" s="1" customFormat="1" ht="25.5">
      <c r="A42" s="4" t="s">
        <v>790</v>
      </c>
      <c r="B42" s="54">
        <v>4.0097437798675799E-3</v>
      </c>
      <c r="C42" s="55">
        <v>7.3407229655552452E-3</v>
      </c>
      <c r="D42" s="56">
        <v>3.8035317911516403E-2</v>
      </c>
      <c r="E42" s="57">
        <v>5.4012017827363347E-2</v>
      </c>
      <c r="F42" s="54">
        <v>5.3624519244298501E-2</v>
      </c>
      <c r="G42" s="55">
        <v>7.2051467697448301E-2</v>
      </c>
      <c r="H42" s="56">
        <v>5.6999570142348299E-2</v>
      </c>
      <c r="I42" s="57">
        <v>8.0797381490493828E-2</v>
      </c>
      <c r="J42" s="54">
        <v>7.3761176033103795E-2</v>
      </c>
      <c r="K42" s="55">
        <v>0.10455262534715037</v>
      </c>
      <c r="L42" s="56">
        <v>3.5497452063519799E-2</v>
      </c>
      <c r="M42" s="57">
        <v>5.1235132126946539E-2</v>
      </c>
      <c r="N42" s="54">
        <v>4.4180293128659703E-2</v>
      </c>
      <c r="O42" s="55">
        <v>6.2125576933897454E-2</v>
      </c>
      <c r="Q42" s="103"/>
      <c r="S42" s="103"/>
      <c r="T42" s="103"/>
      <c r="U42" s="103"/>
      <c r="V42" s="103"/>
    </row>
    <row r="43" spans="1:22" s="1" customFormat="1" ht="12.75">
      <c r="A43" s="4" t="s">
        <v>791</v>
      </c>
      <c r="B43" s="54">
        <v>3.4906105193237302E-3</v>
      </c>
      <c r="C43" s="55">
        <v>6.3858074209467855E-3</v>
      </c>
      <c r="D43" s="56">
        <v>2.4646395804119699E-2</v>
      </c>
      <c r="E43" s="57">
        <v>3.4423152301143074E-2</v>
      </c>
      <c r="F43" s="54">
        <v>3.2736354841251702E-2</v>
      </c>
      <c r="G43" s="55">
        <v>4.3281070415697676E-2</v>
      </c>
      <c r="H43" s="56">
        <v>3.4445609194153001E-2</v>
      </c>
      <c r="I43" s="57">
        <v>4.9472305403574272E-2</v>
      </c>
      <c r="J43" s="54">
        <v>5.1298751578803203E-2</v>
      </c>
      <c r="K43" s="55">
        <v>7.188839633240543E-2</v>
      </c>
      <c r="L43" s="56">
        <v>2.1363594433263699E-2</v>
      </c>
      <c r="M43" s="57">
        <v>3.1298949963511791E-2</v>
      </c>
      <c r="N43" s="54">
        <v>2.83539140412368E-2</v>
      </c>
      <c r="O43" s="55">
        <v>3.9634833671321326E-2</v>
      </c>
      <c r="Q43" s="103"/>
      <c r="S43" s="103"/>
      <c r="T43" s="103"/>
      <c r="U43" s="103"/>
      <c r="V43" s="103"/>
    </row>
    <row r="44" spans="1:22" s="1" customFormat="1" ht="12.75">
      <c r="A44" s="4" t="s">
        <v>27</v>
      </c>
      <c r="B44" s="54">
        <v>2.0365296112275326E-2</v>
      </c>
      <c r="C44" s="55">
        <v>3.5499999999999997E-2</v>
      </c>
      <c r="D44" s="56">
        <v>3.6544147552533518E-2</v>
      </c>
      <c r="E44" s="57">
        <v>4.8300000000000003E-2</v>
      </c>
      <c r="F44" s="54">
        <v>7.87013960250635E-2</v>
      </c>
      <c r="G44" s="55">
        <v>9.8100000000000007E-2</v>
      </c>
      <c r="H44" s="56">
        <v>2.9183458346815652E-2</v>
      </c>
      <c r="I44" s="57">
        <v>4.2000000000000003E-2</v>
      </c>
      <c r="J44" s="54">
        <v>7.665463453993418E-2</v>
      </c>
      <c r="K44" s="55">
        <v>0.10340000000000001</v>
      </c>
      <c r="L44" s="56">
        <v>5.3388191819022657E-2</v>
      </c>
      <c r="M44" s="57">
        <v>7.8299999999999995E-2</v>
      </c>
      <c r="N44" s="54">
        <v>3.7683484375777704E-2</v>
      </c>
      <c r="O44" s="55">
        <v>5.1799999999999999E-2</v>
      </c>
      <c r="Q44" s="103"/>
      <c r="S44" s="103"/>
      <c r="T44" s="103"/>
      <c r="U44" s="103"/>
      <c r="V44" s="103"/>
    </row>
    <row r="45" spans="1:22" s="1" customFormat="1" ht="38.25">
      <c r="A45" s="6" t="s">
        <v>28</v>
      </c>
      <c r="B45" s="136">
        <v>0.11550172501584099</v>
      </c>
      <c r="C45" s="137">
        <v>0.12733138280889189</v>
      </c>
      <c r="D45" s="140">
        <v>2.1726831766076367</v>
      </c>
      <c r="E45" s="141">
        <v>2.2919881323705176</v>
      </c>
      <c r="F45" s="136">
        <v>1.4826225464270322</v>
      </c>
      <c r="G45" s="137">
        <v>1.8203745773343696</v>
      </c>
      <c r="H45" s="140">
        <v>3.3250284869303974</v>
      </c>
      <c r="I45" s="141">
        <v>3.3996531469399756</v>
      </c>
      <c r="J45" s="136">
        <v>2.8022218819080549</v>
      </c>
      <c r="K45" s="137">
        <v>2.0322845710253188</v>
      </c>
      <c r="L45" s="140">
        <v>1.4807999320067973</v>
      </c>
      <c r="M45" s="141">
        <v>1.7376463418192447</v>
      </c>
      <c r="N45" s="136">
        <v>1.9390006443805023</v>
      </c>
      <c r="O45" s="137">
        <v>2.0384192489418997</v>
      </c>
      <c r="S45" s="103"/>
      <c r="T45" s="103"/>
      <c r="U45" s="103"/>
      <c r="V45" s="103"/>
    </row>
    <row r="46" spans="1:22" s="1" customFormat="1" ht="39" thickBot="1">
      <c r="A46" s="8" t="s">
        <v>29</v>
      </c>
      <c r="B46" s="138">
        <v>-1.5908947509872429E-3</v>
      </c>
      <c r="C46" s="139">
        <v>3.2852864966650477E-3</v>
      </c>
      <c r="D46" s="142">
        <v>7.0433773313670331E-2</v>
      </c>
      <c r="E46" s="143">
        <v>9.9648870184600086E-2</v>
      </c>
      <c r="F46" s="138">
        <v>8.4261224898868475E-2</v>
      </c>
      <c r="G46" s="139">
        <v>0.1403027328303211</v>
      </c>
      <c r="H46" s="142">
        <v>7.1350068913609219E-2</v>
      </c>
      <c r="I46" s="143">
        <v>0.11671038585583106</v>
      </c>
      <c r="J46" s="138">
        <v>0.27817906520447305</v>
      </c>
      <c r="K46" s="139">
        <v>0.17216063691285566</v>
      </c>
      <c r="L46" s="142">
        <v>5.2866808299210075E-2</v>
      </c>
      <c r="M46" s="143">
        <v>9.875510725017958E-2</v>
      </c>
      <c r="N46" s="138">
        <v>5.9279777001626226E-2</v>
      </c>
      <c r="O46" s="139">
        <v>8.7877497400044718E-2</v>
      </c>
      <c r="S46" s="103"/>
      <c r="T46" s="103"/>
      <c r="U46" s="103"/>
      <c r="V46" s="103"/>
    </row>
    <row r="47" spans="1:22" ht="39.6" customHeight="1">
      <c r="A47" s="1013" t="s">
        <v>1071</v>
      </c>
      <c r="B47" s="1013"/>
      <c r="C47" s="1013"/>
      <c r="D47" s="1013"/>
      <c r="E47" s="1013"/>
      <c r="F47" s="1013"/>
      <c r="G47" s="1013"/>
      <c r="H47" s="1013"/>
      <c r="I47" s="1013"/>
      <c r="J47" s="1013"/>
      <c r="K47" s="1013"/>
      <c r="L47" s="1013"/>
      <c r="M47" s="1013"/>
      <c r="N47" s="1013"/>
      <c r="O47" s="1013"/>
    </row>
    <row r="50" spans="2:15">
      <c r="B50" s="97"/>
      <c r="C50" s="97"/>
      <c r="D50" s="97"/>
      <c r="E50" s="97"/>
      <c r="F50" s="97"/>
      <c r="G50" s="97"/>
      <c r="H50" s="97"/>
      <c r="I50" s="97"/>
      <c r="J50" s="97"/>
      <c r="K50" s="97"/>
      <c r="L50" s="97"/>
      <c r="M50" s="97"/>
      <c r="N50" s="97"/>
      <c r="O50" s="97"/>
    </row>
    <row r="51" spans="2:15">
      <c r="C51" s="58"/>
      <c r="E51" s="58"/>
      <c r="G51" s="58"/>
      <c r="I51" s="58"/>
      <c r="K51" s="58"/>
      <c r="M51" s="58"/>
      <c r="O51" s="58"/>
    </row>
    <row r="52" spans="2:15">
      <c r="C52" s="58"/>
      <c r="E52" s="58"/>
      <c r="G52" s="58"/>
      <c r="I52" s="58"/>
      <c r="K52" s="58"/>
      <c r="M52" s="58"/>
      <c r="O52" s="58"/>
    </row>
    <row r="55" spans="2:15">
      <c r="C55" s="59"/>
      <c r="D55" s="59"/>
      <c r="E55" s="59"/>
      <c r="F55" s="59"/>
      <c r="G55" s="59"/>
      <c r="H55" s="59"/>
      <c r="I55" s="59"/>
      <c r="J55" s="59"/>
      <c r="K55" s="59"/>
      <c r="L55" s="59"/>
      <c r="M55" s="59"/>
      <c r="N55" s="59"/>
      <c r="O55" s="59"/>
    </row>
    <row r="56" spans="2:15">
      <c r="C56" s="59"/>
      <c r="D56" s="59"/>
      <c r="E56" s="59"/>
      <c r="F56" s="59"/>
      <c r="G56" s="59"/>
      <c r="H56" s="59"/>
      <c r="I56" s="59"/>
      <c r="J56" s="59"/>
      <c r="K56" s="59"/>
      <c r="L56" s="59"/>
      <c r="M56" s="59"/>
      <c r="N56" s="59"/>
      <c r="O56" s="59"/>
    </row>
    <row r="57" spans="2:15">
      <c r="C57" s="59"/>
      <c r="D57" s="59"/>
      <c r="E57" s="59"/>
      <c r="F57" s="59"/>
      <c r="G57" s="59"/>
      <c r="H57" s="59"/>
      <c r="I57" s="59"/>
      <c r="J57" s="59"/>
      <c r="K57" s="59"/>
      <c r="L57" s="59"/>
      <c r="M57" s="59"/>
      <c r="N57" s="59"/>
      <c r="O57" s="59"/>
    </row>
    <row r="58" spans="2:15">
      <c r="C58" s="59"/>
      <c r="D58" s="59"/>
      <c r="E58" s="59"/>
      <c r="F58" s="59"/>
      <c r="G58" s="59"/>
      <c r="H58" s="59"/>
      <c r="I58" s="59"/>
      <c r="J58" s="59"/>
      <c r="K58" s="59"/>
      <c r="L58" s="59"/>
      <c r="M58" s="59"/>
      <c r="N58" s="59"/>
      <c r="O58" s="59"/>
    </row>
    <row r="59" spans="2:15">
      <c r="C59" s="59"/>
      <c r="D59" s="59"/>
      <c r="E59" s="59"/>
      <c r="F59" s="59"/>
      <c r="G59" s="59"/>
      <c r="H59" s="59"/>
      <c r="I59" s="59"/>
      <c r="J59" s="59"/>
      <c r="K59" s="59"/>
      <c r="L59" s="59"/>
      <c r="M59" s="59"/>
      <c r="N59" s="59"/>
      <c r="O59" s="59"/>
    </row>
    <row r="60" spans="2:15">
      <c r="C60" s="59"/>
    </row>
  </sheetData>
  <mergeCells count="15">
    <mergeCell ref="N1:O1"/>
    <mergeCell ref="A3:O3"/>
    <mergeCell ref="A5:A6"/>
    <mergeCell ref="B5:C5"/>
    <mergeCell ref="D5:E5"/>
    <mergeCell ref="F5:G5"/>
    <mergeCell ref="H5:I5"/>
    <mergeCell ref="J5:K5"/>
    <mergeCell ref="L5:M5"/>
    <mergeCell ref="N5:O5"/>
    <mergeCell ref="A10:O10"/>
    <mergeCell ref="A19:O19"/>
    <mergeCell ref="A24:O24"/>
    <mergeCell ref="A38:O38"/>
    <mergeCell ref="A47:O47"/>
  </mergeCells>
  <pageMargins left="0.17" right="0.16" top="0.74803149606299213" bottom="0.74803149606299213" header="0.31496062992125984" footer="0.31496062992125984"/>
  <pageSetup paperSize="9" scale="65" orientation="portrait" r:id="rId1"/>
  <ignoredErrors>
    <ignoredError sqref="B6:O6" numberStoredAsText="1"/>
  </ignoredErrors>
</worksheet>
</file>

<file path=xl/worksheets/sheet7.xml><?xml version="1.0" encoding="utf-8"?>
<worksheet xmlns="http://schemas.openxmlformats.org/spreadsheetml/2006/main" xmlns:r="http://schemas.openxmlformats.org/officeDocument/2006/relationships">
  <sheetPr>
    <tabColor rgb="FF00B050"/>
  </sheetPr>
  <dimension ref="A1:W52"/>
  <sheetViews>
    <sheetView topLeftCell="A22" workbookViewId="0">
      <selection activeCell="B36" sqref="B36"/>
    </sheetView>
  </sheetViews>
  <sheetFormatPr defaultColWidth="9.140625" defaultRowHeight="14.25"/>
  <cols>
    <col min="1" max="1" width="9.140625" style="10"/>
    <col min="2" max="2" width="34" style="10" customWidth="1"/>
    <col min="3" max="4" width="7.85546875" style="10" customWidth="1"/>
    <col min="5" max="6" width="7.42578125" style="10" customWidth="1"/>
    <col min="7" max="8" width="8.42578125" style="10" customWidth="1"/>
    <col min="9" max="10" width="7.85546875" style="10" customWidth="1"/>
    <col min="11" max="12" width="9.28515625" style="10" customWidth="1"/>
    <col min="13" max="14" width="12.28515625" style="10" customWidth="1"/>
    <col min="15" max="16" width="10.7109375" style="10" customWidth="1"/>
    <col min="17" max="257" width="9.140625" style="10"/>
    <col min="258" max="258" width="34" style="10" customWidth="1"/>
    <col min="259" max="260" width="7.85546875" style="10" customWidth="1"/>
    <col min="261" max="262" width="7.42578125" style="10" customWidth="1"/>
    <col min="263" max="264" width="8.42578125" style="10" customWidth="1"/>
    <col min="265" max="268" width="7.85546875" style="10" customWidth="1"/>
    <col min="269" max="270" width="9.140625" style="10" customWidth="1"/>
    <col min="271" max="272" width="9" style="10" customWidth="1"/>
    <col min="273" max="513" width="9.140625" style="10"/>
    <col min="514" max="514" width="34" style="10" customWidth="1"/>
    <col min="515" max="516" width="7.85546875" style="10" customWidth="1"/>
    <col min="517" max="518" width="7.42578125" style="10" customWidth="1"/>
    <col min="519" max="520" width="8.42578125" style="10" customWidth="1"/>
    <col min="521" max="524" width="7.85546875" style="10" customWidth="1"/>
    <col min="525" max="526" width="9.140625" style="10" customWidth="1"/>
    <col min="527" max="528" width="9" style="10" customWidth="1"/>
    <col min="529" max="769" width="9.140625" style="10"/>
    <col min="770" max="770" width="34" style="10" customWidth="1"/>
    <col min="771" max="772" width="7.85546875" style="10" customWidth="1"/>
    <col min="773" max="774" width="7.42578125" style="10" customWidth="1"/>
    <col min="775" max="776" width="8.42578125" style="10" customWidth="1"/>
    <col min="777" max="780" width="7.85546875" style="10" customWidth="1"/>
    <col min="781" max="782" width="9.140625" style="10" customWidth="1"/>
    <col min="783" max="784" width="9" style="10" customWidth="1"/>
    <col min="785" max="1025" width="9.140625" style="10"/>
    <col min="1026" max="1026" width="34" style="10" customWidth="1"/>
    <col min="1027" max="1028" width="7.85546875" style="10" customWidth="1"/>
    <col min="1029" max="1030" width="7.42578125" style="10" customWidth="1"/>
    <col min="1031" max="1032" width="8.42578125" style="10" customWidth="1"/>
    <col min="1033" max="1036" width="7.85546875" style="10" customWidth="1"/>
    <col min="1037" max="1038" width="9.140625" style="10" customWidth="1"/>
    <col min="1039" max="1040" width="9" style="10" customWidth="1"/>
    <col min="1041" max="1281" width="9.140625" style="10"/>
    <col min="1282" max="1282" width="34" style="10" customWidth="1"/>
    <col min="1283" max="1284" width="7.85546875" style="10" customWidth="1"/>
    <col min="1285" max="1286" width="7.42578125" style="10" customWidth="1"/>
    <col min="1287" max="1288" width="8.42578125" style="10" customWidth="1"/>
    <col min="1289" max="1292" width="7.85546875" style="10" customWidth="1"/>
    <col min="1293" max="1294" width="9.140625" style="10" customWidth="1"/>
    <col min="1295" max="1296" width="9" style="10" customWidth="1"/>
    <col min="1297" max="1537" width="9.140625" style="10"/>
    <col min="1538" max="1538" width="34" style="10" customWidth="1"/>
    <col min="1539" max="1540" width="7.85546875" style="10" customWidth="1"/>
    <col min="1541" max="1542" width="7.42578125" style="10" customWidth="1"/>
    <col min="1543" max="1544" width="8.42578125" style="10" customWidth="1"/>
    <col min="1545" max="1548" width="7.85546875" style="10" customWidth="1"/>
    <col min="1549" max="1550" width="9.140625" style="10" customWidth="1"/>
    <col min="1551" max="1552" width="9" style="10" customWidth="1"/>
    <col min="1553" max="1793" width="9.140625" style="10"/>
    <col min="1794" max="1794" width="34" style="10" customWidth="1"/>
    <col min="1795" max="1796" width="7.85546875" style="10" customWidth="1"/>
    <col min="1797" max="1798" width="7.42578125" style="10" customWidth="1"/>
    <col min="1799" max="1800" width="8.42578125" style="10" customWidth="1"/>
    <col min="1801" max="1804" width="7.85546875" style="10" customWidth="1"/>
    <col min="1805" max="1806" width="9.140625" style="10" customWidth="1"/>
    <col min="1807" max="1808" width="9" style="10" customWidth="1"/>
    <col min="1809" max="2049" width="9.140625" style="10"/>
    <col min="2050" max="2050" width="34" style="10" customWidth="1"/>
    <col min="2051" max="2052" width="7.85546875" style="10" customWidth="1"/>
    <col min="2053" max="2054" width="7.42578125" style="10" customWidth="1"/>
    <col min="2055" max="2056" width="8.42578125" style="10" customWidth="1"/>
    <col min="2057" max="2060" width="7.85546875" style="10" customWidth="1"/>
    <col min="2061" max="2062" width="9.140625" style="10" customWidth="1"/>
    <col min="2063" max="2064" width="9" style="10" customWidth="1"/>
    <col min="2065" max="2305" width="9.140625" style="10"/>
    <col min="2306" max="2306" width="34" style="10" customWidth="1"/>
    <col min="2307" max="2308" width="7.85546875" style="10" customWidth="1"/>
    <col min="2309" max="2310" width="7.42578125" style="10" customWidth="1"/>
    <col min="2311" max="2312" width="8.42578125" style="10" customWidth="1"/>
    <col min="2313" max="2316" width="7.85546875" style="10" customWidth="1"/>
    <col min="2317" max="2318" width="9.140625" style="10" customWidth="1"/>
    <col min="2319" max="2320" width="9" style="10" customWidth="1"/>
    <col min="2321" max="2561" width="9.140625" style="10"/>
    <col min="2562" max="2562" width="34" style="10" customWidth="1"/>
    <col min="2563" max="2564" width="7.85546875" style="10" customWidth="1"/>
    <col min="2565" max="2566" width="7.42578125" style="10" customWidth="1"/>
    <col min="2567" max="2568" width="8.42578125" style="10" customWidth="1"/>
    <col min="2569" max="2572" width="7.85546875" style="10" customWidth="1"/>
    <col min="2573" max="2574" width="9.140625" style="10" customWidth="1"/>
    <col min="2575" max="2576" width="9" style="10" customWidth="1"/>
    <col min="2577" max="2817" width="9.140625" style="10"/>
    <col min="2818" max="2818" width="34" style="10" customWidth="1"/>
    <col min="2819" max="2820" width="7.85546875" style="10" customWidth="1"/>
    <col min="2821" max="2822" width="7.42578125" style="10" customWidth="1"/>
    <col min="2823" max="2824" width="8.42578125" style="10" customWidth="1"/>
    <col min="2825" max="2828" width="7.85546875" style="10" customWidth="1"/>
    <col min="2829" max="2830" width="9.140625" style="10" customWidth="1"/>
    <col min="2831" max="2832" width="9" style="10" customWidth="1"/>
    <col min="2833" max="3073" width="9.140625" style="10"/>
    <col min="3074" max="3074" width="34" style="10" customWidth="1"/>
    <col min="3075" max="3076" width="7.85546875" style="10" customWidth="1"/>
    <col min="3077" max="3078" width="7.42578125" style="10" customWidth="1"/>
    <col min="3079" max="3080" width="8.42578125" style="10" customWidth="1"/>
    <col min="3081" max="3084" width="7.85546875" style="10" customWidth="1"/>
    <col min="3085" max="3086" width="9.140625" style="10" customWidth="1"/>
    <col min="3087" max="3088" width="9" style="10" customWidth="1"/>
    <col min="3089" max="3329" width="9.140625" style="10"/>
    <col min="3330" max="3330" width="34" style="10" customWidth="1"/>
    <col min="3331" max="3332" width="7.85546875" style="10" customWidth="1"/>
    <col min="3333" max="3334" width="7.42578125" style="10" customWidth="1"/>
    <col min="3335" max="3336" width="8.42578125" style="10" customWidth="1"/>
    <col min="3337" max="3340" width="7.85546875" style="10" customWidth="1"/>
    <col min="3341" max="3342" width="9.140625" style="10" customWidth="1"/>
    <col min="3343" max="3344" width="9" style="10" customWidth="1"/>
    <col min="3345" max="3585" width="9.140625" style="10"/>
    <col min="3586" max="3586" width="34" style="10" customWidth="1"/>
    <col min="3587" max="3588" width="7.85546875" style="10" customWidth="1"/>
    <col min="3589" max="3590" width="7.42578125" style="10" customWidth="1"/>
    <col min="3591" max="3592" width="8.42578125" style="10" customWidth="1"/>
    <col min="3593" max="3596" width="7.85546875" style="10" customWidth="1"/>
    <col min="3597" max="3598" width="9.140625" style="10" customWidth="1"/>
    <col min="3599" max="3600" width="9" style="10" customWidth="1"/>
    <col min="3601" max="3841" width="9.140625" style="10"/>
    <col min="3842" max="3842" width="34" style="10" customWidth="1"/>
    <col min="3843" max="3844" width="7.85546875" style="10" customWidth="1"/>
    <col min="3845" max="3846" width="7.42578125" style="10" customWidth="1"/>
    <col min="3847" max="3848" width="8.42578125" style="10" customWidth="1"/>
    <col min="3849" max="3852" width="7.85546875" style="10" customWidth="1"/>
    <col min="3853" max="3854" width="9.140625" style="10" customWidth="1"/>
    <col min="3855" max="3856" width="9" style="10" customWidth="1"/>
    <col min="3857" max="4097" width="9.140625" style="10"/>
    <col min="4098" max="4098" width="34" style="10" customWidth="1"/>
    <col min="4099" max="4100" width="7.85546875" style="10" customWidth="1"/>
    <col min="4101" max="4102" width="7.42578125" style="10" customWidth="1"/>
    <col min="4103" max="4104" width="8.42578125" style="10" customWidth="1"/>
    <col min="4105" max="4108" width="7.85546875" style="10" customWidth="1"/>
    <col min="4109" max="4110" width="9.140625" style="10" customWidth="1"/>
    <col min="4111" max="4112" width="9" style="10" customWidth="1"/>
    <col min="4113" max="4353" width="9.140625" style="10"/>
    <col min="4354" max="4354" width="34" style="10" customWidth="1"/>
    <col min="4355" max="4356" width="7.85546875" style="10" customWidth="1"/>
    <col min="4357" max="4358" width="7.42578125" style="10" customWidth="1"/>
    <col min="4359" max="4360" width="8.42578125" style="10" customWidth="1"/>
    <col min="4361" max="4364" width="7.85546875" style="10" customWidth="1"/>
    <col min="4365" max="4366" width="9.140625" style="10" customWidth="1"/>
    <col min="4367" max="4368" width="9" style="10" customWidth="1"/>
    <col min="4369" max="4609" width="9.140625" style="10"/>
    <col min="4610" max="4610" width="34" style="10" customWidth="1"/>
    <col min="4611" max="4612" width="7.85546875" style="10" customWidth="1"/>
    <col min="4613" max="4614" width="7.42578125" style="10" customWidth="1"/>
    <col min="4615" max="4616" width="8.42578125" style="10" customWidth="1"/>
    <col min="4617" max="4620" width="7.85546875" style="10" customWidth="1"/>
    <col min="4621" max="4622" width="9.140625" style="10" customWidth="1"/>
    <col min="4623" max="4624" width="9" style="10" customWidth="1"/>
    <col min="4625" max="4865" width="9.140625" style="10"/>
    <col min="4866" max="4866" width="34" style="10" customWidth="1"/>
    <col min="4867" max="4868" width="7.85546875" style="10" customWidth="1"/>
    <col min="4869" max="4870" width="7.42578125" style="10" customWidth="1"/>
    <col min="4871" max="4872" width="8.42578125" style="10" customWidth="1"/>
    <col min="4873" max="4876" width="7.85546875" style="10" customWidth="1"/>
    <col min="4877" max="4878" width="9.140625" style="10" customWidth="1"/>
    <col min="4879" max="4880" width="9" style="10" customWidth="1"/>
    <col min="4881" max="5121" width="9.140625" style="10"/>
    <col min="5122" max="5122" width="34" style="10" customWidth="1"/>
    <col min="5123" max="5124" width="7.85546875" style="10" customWidth="1"/>
    <col min="5125" max="5126" width="7.42578125" style="10" customWidth="1"/>
    <col min="5127" max="5128" width="8.42578125" style="10" customWidth="1"/>
    <col min="5129" max="5132" width="7.85546875" style="10" customWidth="1"/>
    <col min="5133" max="5134" width="9.140625" style="10" customWidth="1"/>
    <col min="5135" max="5136" width="9" style="10" customWidth="1"/>
    <col min="5137" max="5377" width="9.140625" style="10"/>
    <col min="5378" max="5378" width="34" style="10" customWidth="1"/>
    <col min="5379" max="5380" width="7.85546875" style="10" customWidth="1"/>
    <col min="5381" max="5382" width="7.42578125" style="10" customWidth="1"/>
    <col min="5383" max="5384" width="8.42578125" style="10" customWidth="1"/>
    <col min="5385" max="5388" width="7.85546875" style="10" customWidth="1"/>
    <col min="5389" max="5390" width="9.140625" style="10" customWidth="1"/>
    <col min="5391" max="5392" width="9" style="10" customWidth="1"/>
    <col min="5393" max="5633" width="9.140625" style="10"/>
    <col min="5634" max="5634" width="34" style="10" customWidth="1"/>
    <col min="5635" max="5636" width="7.85546875" style="10" customWidth="1"/>
    <col min="5637" max="5638" width="7.42578125" style="10" customWidth="1"/>
    <col min="5639" max="5640" width="8.42578125" style="10" customWidth="1"/>
    <col min="5641" max="5644" width="7.85546875" style="10" customWidth="1"/>
    <col min="5645" max="5646" width="9.140625" style="10" customWidth="1"/>
    <col min="5647" max="5648" width="9" style="10" customWidth="1"/>
    <col min="5649" max="5889" width="9.140625" style="10"/>
    <col min="5890" max="5890" width="34" style="10" customWidth="1"/>
    <col min="5891" max="5892" width="7.85546875" style="10" customWidth="1"/>
    <col min="5893" max="5894" width="7.42578125" style="10" customWidth="1"/>
    <col min="5895" max="5896" width="8.42578125" style="10" customWidth="1"/>
    <col min="5897" max="5900" width="7.85546875" style="10" customWidth="1"/>
    <col min="5901" max="5902" width="9.140625" style="10" customWidth="1"/>
    <col min="5903" max="5904" width="9" style="10" customWidth="1"/>
    <col min="5905" max="6145" width="9.140625" style="10"/>
    <col min="6146" max="6146" width="34" style="10" customWidth="1"/>
    <col min="6147" max="6148" width="7.85546875" style="10" customWidth="1"/>
    <col min="6149" max="6150" width="7.42578125" style="10" customWidth="1"/>
    <col min="6151" max="6152" width="8.42578125" style="10" customWidth="1"/>
    <col min="6153" max="6156" width="7.85546875" style="10" customWidth="1"/>
    <col min="6157" max="6158" width="9.140625" style="10" customWidth="1"/>
    <col min="6159" max="6160" width="9" style="10" customWidth="1"/>
    <col min="6161" max="6401" width="9.140625" style="10"/>
    <col min="6402" max="6402" width="34" style="10" customWidth="1"/>
    <col min="6403" max="6404" width="7.85546875" style="10" customWidth="1"/>
    <col min="6405" max="6406" width="7.42578125" style="10" customWidth="1"/>
    <col min="6407" max="6408" width="8.42578125" style="10" customWidth="1"/>
    <col min="6409" max="6412" width="7.85546875" style="10" customWidth="1"/>
    <col min="6413" max="6414" width="9.140625" style="10" customWidth="1"/>
    <col min="6415" max="6416" width="9" style="10" customWidth="1"/>
    <col min="6417" max="6657" width="9.140625" style="10"/>
    <col min="6658" max="6658" width="34" style="10" customWidth="1"/>
    <col min="6659" max="6660" width="7.85546875" style="10" customWidth="1"/>
    <col min="6661" max="6662" width="7.42578125" style="10" customWidth="1"/>
    <col min="6663" max="6664" width="8.42578125" style="10" customWidth="1"/>
    <col min="6665" max="6668" width="7.85546875" style="10" customWidth="1"/>
    <col min="6669" max="6670" width="9.140625" style="10" customWidth="1"/>
    <col min="6671" max="6672" width="9" style="10" customWidth="1"/>
    <col min="6673" max="6913" width="9.140625" style="10"/>
    <col min="6914" max="6914" width="34" style="10" customWidth="1"/>
    <col min="6915" max="6916" width="7.85546875" style="10" customWidth="1"/>
    <col min="6917" max="6918" width="7.42578125" style="10" customWidth="1"/>
    <col min="6919" max="6920" width="8.42578125" style="10" customWidth="1"/>
    <col min="6921" max="6924" width="7.85546875" style="10" customWidth="1"/>
    <col min="6925" max="6926" width="9.140625" style="10" customWidth="1"/>
    <col min="6927" max="6928" width="9" style="10" customWidth="1"/>
    <col min="6929" max="7169" width="9.140625" style="10"/>
    <col min="7170" max="7170" width="34" style="10" customWidth="1"/>
    <col min="7171" max="7172" width="7.85546875" style="10" customWidth="1"/>
    <col min="7173" max="7174" width="7.42578125" style="10" customWidth="1"/>
    <col min="7175" max="7176" width="8.42578125" style="10" customWidth="1"/>
    <col min="7177" max="7180" width="7.85546875" style="10" customWidth="1"/>
    <col min="7181" max="7182" width="9.140625" style="10" customWidth="1"/>
    <col min="7183" max="7184" width="9" style="10" customWidth="1"/>
    <col min="7185" max="7425" width="9.140625" style="10"/>
    <col min="7426" max="7426" width="34" style="10" customWidth="1"/>
    <col min="7427" max="7428" width="7.85546875" style="10" customWidth="1"/>
    <col min="7429" max="7430" width="7.42578125" style="10" customWidth="1"/>
    <col min="7431" max="7432" width="8.42578125" style="10" customWidth="1"/>
    <col min="7433" max="7436" width="7.85546875" style="10" customWidth="1"/>
    <col min="7437" max="7438" width="9.140625" style="10" customWidth="1"/>
    <col min="7439" max="7440" width="9" style="10" customWidth="1"/>
    <col min="7441" max="7681" width="9.140625" style="10"/>
    <col min="7682" max="7682" width="34" style="10" customWidth="1"/>
    <col min="7683" max="7684" width="7.85546875" style="10" customWidth="1"/>
    <col min="7685" max="7686" width="7.42578125" style="10" customWidth="1"/>
    <col min="7687" max="7688" width="8.42578125" style="10" customWidth="1"/>
    <col min="7689" max="7692" width="7.85546875" style="10" customWidth="1"/>
    <col min="7693" max="7694" width="9.140625" style="10" customWidth="1"/>
    <col min="7695" max="7696" width="9" style="10" customWidth="1"/>
    <col min="7697" max="7937" width="9.140625" style="10"/>
    <col min="7938" max="7938" width="34" style="10" customWidth="1"/>
    <col min="7939" max="7940" width="7.85546875" style="10" customWidth="1"/>
    <col min="7941" max="7942" width="7.42578125" style="10" customWidth="1"/>
    <col min="7943" max="7944" width="8.42578125" style="10" customWidth="1"/>
    <col min="7945" max="7948" width="7.85546875" style="10" customWidth="1"/>
    <col min="7949" max="7950" width="9.140625" style="10" customWidth="1"/>
    <col min="7951" max="7952" width="9" style="10" customWidth="1"/>
    <col min="7953" max="8193" width="9.140625" style="10"/>
    <col min="8194" max="8194" width="34" style="10" customWidth="1"/>
    <col min="8195" max="8196" width="7.85546875" style="10" customWidth="1"/>
    <col min="8197" max="8198" width="7.42578125" style="10" customWidth="1"/>
    <col min="8199" max="8200" width="8.42578125" style="10" customWidth="1"/>
    <col min="8201" max="8204" width="7.85546875" style="10" customWidth="1"/>
    <col min="8205" max="8206" width="9.140625" style="10" customWidth="1"/>
    <col min="8207" max="8208" width="9" style="10" customWidth="1"/>
    <col min="8209" max="8449" width="9.140625" style="10"/>
    <col min="8450" max="8450" width="34" style="10" customWidth="1"/>
    <col min="8451" max="8452" width="7.85546875" style="10" customWidth="1"/>
    <col min="8453" max="8454" width="7.42578125" style="10" customWidth="1"/>
    <col min="8455" max="8456" width="8.42578125" style="10" customWidth="1"/>
    <col min="8457" max="8460" width="7.85546875" style="10" customWidth="1"/>
    <col min="8461" max="8462" width="9.140625" style="10" customWidth="1"/>
    <col min="8463" max="8464" width="9" style="10" customWidth="1"/>
    <col min="8465" max="8705" width="9.140625" style="10"/>
    <col min="8706" max="8706" width="34" style="10" customWidth="1"/>
    <col min="8707" max="8708" width="7.85546875" style="10" customWidth="1"/>
    <col min="8709" max="8710" width="7.42578125" style="10" customWidth="1"/>
    <col min="8711" max="8712" width="8.42578125" style="10" customWidth="1"/>
    <col min="8713" max="8716" width="7.85546875" style="10" customWidth="1"/>
    <col min="8717" max="8718" width="9.140625" style="10" customWidth="1"/>
    <col min="8719" max="8720" width="9" style="10" customWidth="1"/>
    <col min="8721" max="8961" width="9.140625" style="10"/>
    <col min="8962" max="8962" width="34" style="10" customWidth="1"/>
    <col min="8963" max="8964" width="7.85546875" style="10" customWidth="1"/>
    <col min="8965" max="8966" width="7.42578125" style="10" customWidth="1"/>
    <col min="8967" max="8968" width="8.42578125" style="10" customWidth="1"/>
    <col min="8969" max="8972" width="7.85546875" style="10" customWidth="1"/>
    <col min="8973" max="8974" width="9.140625" style="10" customWidth="1"/>
    <col min="8975" max="8976" width="9" style="10" customWidth="1"/>
    <col min="8977" max="9217" width="9.140625" style="10"/>
    <col min="9218" max="9218" width="34" style="10" customWidth="1"/>
    <col min="9219" max="9220" width="7.85546875" style="10" customWidth="1"/>
    <col min="9221" max="9222" width="7.42578125" style="10" customWidth="1"/>
    <col min="9223" max="9224" width="8.42578125" style="10" customWidth="1"/>
    <col min="9225" max="9228" width="7.85546875" style="10" customWidth="1"/>
    <col min="9229" max="9230" width="9.140625" style="10" customWidth="1"/>
    <col min="9231" max="9232" width="9" style="10" customWidth="1"/>
    <col min="9233" max="9473" width="9.140625" style="10"/>
    <col min="9474" max="9474" width="34" style="10" customWidth="1"/>
    <col min="9475" max="9476" width="7.85546875" style="10" customWidth="1"/>
    <col min="9477" max="9478" width="7.42578125" style="10" customWidth="1"/>
    <col min="9479" max="9480" width="8.42578125" style="10" customWidth="1"/>
    <col min="9481" max="9484" width="7.85546875" style="10" customWidth="1"/>
    <col min="9485" max="9486" width="9.140625" style="10" customWidth="1"/>
    <col min="9487" max="9488" width="9" style="10" customWidth="1"/>
    <col min="9489" max="9729" width="9.140625" style="10"/>
    <col min="9730" max="9730" width="34" style="10" customWidth="1"/>
    <col min="9731" max="9732" width="7.85546875" style="10" customWidth="1"/>
    <col min="9733" max="9734" width="7.42578125" style="10" customWidth="1"/>
    <col min="9735" max="9736" width="8.42578125" style="10" customWidth="1"/>
    <col min="9737" max="9740" width="7.85546875" style="10" customWidth="1"/>
    <col min="9741" max="9742" width="9.140625" style="10" customWidth="1"/>
    <col min="9743" max="9744" width="9" style="10" customWidth="1"/>
    <col min="9745" max="9985" width="9.140625" style="10"/>
    <col min="9986" max="9986" width="34" style="10" customWidth="1"/>
    <col min="9987" max="9988" width="7.85546875" style="10" customWidth="1"/>
    <col min="9989" max="9990" width="7.42578125" style="10" customWidth="1"/>
    <col min="9991" max="9992" width="8.42578125" style="10" customWidth="1"/>
    <col min="9993" max="9996" width="7.85546875" style="10" customWidth="1"/>
    <col min="9997" max="9998" width="9.140625" style="10" customWidth="1"/>
    <col min="9999" max="10000" width="9" style="10" customWidth="1"/>
    <col min="10001" max="10241" width="9.140625" style="10"/>
    <col min="10242" max="10242" width="34" style="10" customWidth="1"/>
    <col min="10243" max="10244" width="7.85546875" style="10" customWidth="1"/>
    <col min="10245" max="10246" width="7.42578125" style="10" customWidth="1"/>
    <col min="10247" max="10248" width="8.42578125" style="10" customWidth="1"/>
    <col min="10249" max="10252" width="7.85546875" style="10" customWidth="1"/>
    <col min="10253" max="10254" width="9.140625" style="10" customWidth="1"/>
    <col min="10255" max="10256" width="9" style="10" customWidth="1"/>
    <col min="10257" max="10497" width="9.140625" style="10"/>
    <col min="10498" max="10498" width="34" style="10" customWidth="1"/>
    <col min="10499" max="10500" width="7.85546875" style="10" customWidth="1"/>
    <col min="10501" max="10502" width="7.42578125" style="10" customWidth="1"/>
    <col min="10503" max="10504" width="8.42578125" style="10" customWidth="1"/>
    <col min="10505" max="10508" width="7.85546875" style="10" customWidth="1"/>
    <col min="10509" max="10510" width="9.140625" style="10" customWidth="1"/>
    <col min="10511" max="10512" width="9" style="10" customWidth="1"/>
    <col min="10513" max="10753" width="9.140625" style="10"/>
    <col min="10754" max="10754" width="34" style="10" customWidth="1"/>
    <col min="10755" max="10756" width="7.85546875" style="10" customWidth="1"/>
    <col min="10757" max="10758" width="7.42578125" style="10" customWidth="1"/>
    <col min="10759" max="10760" width="8.42578125" style="10" customWidth="1"/>
    <col min="10761" max="10764" width="7.85546875" style="10" customWidth="1"/>
    <col min="10765" max="10766" width="9.140625" style="10" customWidth="1"/>
    <col min="10767" max="10768" width="9" style="10" customWidth="1"/>
    <col min="10769" max="11009" width="9.140625" style="10"/>
    <col min="11010" max="11010" width="34" style="10" customWidth="1"/>
    <col min="11011" max="11012" width="7.85546875" style="10" customWidth="1"/>
    <col min="11013" max="11014" width="7.42578125" style="10" customWidth="1"/>
    <col min="11015" max="11016" width="8.42578125" style="10" customWidth="1"/>
    <col min="11017" max="11020" width="7.85546875" style="10" customWidth="1"/>
    <col min="11021" max="11022" width="9.140625" style="10" customWidth="1"/>
    <col min="11023" max="11024" width="9" style="10" customWidth="1"/>
    <col min="11025" max="11265" width="9.140625" style="10"/>
    <col min="11266" max="11266" width="34" style="10" customWidth="1"/>
    <col min="11267" max="11268" width="7.85546875" style="10" customWidth="1"/>
    <col min="11269" max="11270" width="7.42578125" style="10" customWidth="1"/>
    <col min="11271" max="11272" width="8.42578125" style="10" customWidth="1"/>
    <col min="11273" max="11276" width="7.85546875" style="10" customWidth="1"/>
    <col min="11277" max="11278" width="9.140625" style="10" customWidth="1"/>
    <col min="11279" max="11280" width="9" style="10" customWidth="1"/>
    <col min="11281" max="11521" width="9.140625" style="10"/>
    <col min="11522" max="11522" width="34" style="10" customWidth="1"/>
    <col min="11523" max="11524" width="7.85546875" style="10" customWidth="1"/>
    <col min="11525" max="11526" width="7.42578125" style="10" customWidth="1"/>
    <col min="11527" max="11528" width="8.42578125" style="10" customWidth="1"/>
    <col min="11529" max="11532" width="7.85546875" style="10" customWidth="1"/>
    <col min="11533" max="11534" width="9.140625" style="10" customWidth="1"/>
    <col min="11535" max="11536" width="9" style="10" customWidth="1"/>
    <col min="11537" max="11777" width="9.140625" style="10"/>
    <col min="11778" max="11778" width="34" style="10" customWidth="1"/>
    <col min="11779" max="11780" width="7.85546875" style="10" customWidth="1"/>
    <col min="11781" max="11782" width="7.42578125" style="10" customWidth="1"/>
    <col min="11783" max="11784" width="8.42578125" style="10" customWidth="1"/>
    <col min="11785" max="11788" width="7.85546875" style="10" customWidth="1"/>
    <col min="11789" max="11790" width="9.140625" style="10" customWidth="1"/>
    <col min="11791" max="11792" width="9" style="10" customWidth="1"/>
    <col min="11793" max="12033" width="9.140625" style="10"/>
    <col min="12034" max="12034" width="34" style="10" customWidth="1"/>
    <col min="12035" max="12036" width="7.85546875" style="10" customWidth="1"/>
    <col min="12037" max="12038" width="7.42578125" style="10" customWidth="1"/>
    <col min="12039" max="12040" width="8.42578125" style="10" customWidth="1"/>
    <col min="12041" max="12044" width="7.85546875" style="10" customWidth="1"/>
    <col min="12045" max="12046" width="9.140625" style="10" customWidth="1"/>
    <col min="12047" max="12048" width="9" style="10" customWidth="1"/>
    <col min="12049" max="12289" width="9.140625" style="10"/>
    <col min="12290" max="12290" width="34" style="10" customWidth="1"/>
    <col min="12291" max="12292" width="7.85546875" style="10" customWidth="1"/>
    <col min="12293" max="12294" width="7.42578125" style="10" customWidth="1"/>
    <col min="12295" max="12296" width="8.42578125" style="10" customWidth="1"/>
    <col min="12297" max="12300" width="7.85546875" style="10" customWidth="1"/>
    <col min="12301" max="12302" width="9.140625" style="10" customWidth="1"/>
    <col min="12303" max="12304" width="9" style="10" customWidth="1"/>
    <col min="12305" max="12545" width="9.140625" style="10"/>
    <col min="12546" max="12546" width="34" style="10" customWidth="1"/>
    <col min="12547" max="12548" width="7.85546875" style="10" customWidth="1"/>
    <col min="12549" max="12550" width="7.42578125" style="10" customWidth="1"/>
    <col min="12551" max="12552" width="8.42578125" style="10" customWidth="1"/>
    <col min="12553" max="12556" width="7.85546875" style="10" customWidth="1"/>
    <col min="12557" max="12558" width="9.140625" style="10" customWidth="1"/>
    <col min="12559" max="12560" width="9" style="10" customWidth="1"/>
    <col min="12561" max="12801" width="9.140625" style="10"/>
    <col min="12802" max="12802" width="34" style="10" customWidth="1"/>
    <col min="12803" max="12804" width="7.85546875" style="10" customWidth="1"/>
    <col min="12805" max="12806" width="7.42578125" style="10" customWidth="1"/>
    <col min="12807" max="12808" width="8.42578125" style="10" customWidth="1"/>
    <col min="12809" max="12812" width="7.85546875" style="10" customWidth="1"/>
    <col min="12813" max="12814" width="9.140625" style="10" customWidth="1"/>
    <col min="12815" max="12816" width="9" style="10" customWidth="1"/>
    <col min="12817" max="13057" width="9.140625" style="10"/>
    <col min="13058" max="13058" width="34" style="10" customWidth="1"/>
    <col min="13059" max="13060" width="7.85546875" style="10" customWidth="1"/>
    <col min="13061" max="13062" width="7.42578125" style="10" customWidth="1"/>
    <col min="13063" max="13064" width="8.42578125" style="10" customWidth="1"/>
    <col min="13065" max="13068" width="7.85546875" style="10" customWidth="1"/>
    <col min="13069" max="13070" width="9.140625" style="10" customWidth="1"/>
    <col min="13071" max="13072" width="9" style="10" customWidth="1"/>
    <col min="13073" max="13313" width="9.140625" style="10"/>
    <col min="13314" max="13314" width="34" style="10" customWidth="1"/>
    <col min="13315" max="13316" width="7.85546875" style="10" customWidth="1"/>
    <col min="13317" max="13318" width="7.42578125" style="10" customWidth="1"/>
    <col min="13319" max="13320" width="8.42578125" style="10" customWidth="1"/>
    <col min="13321" max="13324" width="7.85546875" style="10" customWidth="1"/>
    <col min="13325" max="13326" width="9.140625" style="10" customWidth="1"/>
    <col min="13327" max="13328" width="9" style="10" customWidth="1"/>
    <col min="13329" max="13569" width="9.140625" style="10"/>
    <col min="13570" max="13570" width="34" style="10" customWidth="1"/>
    <col min="13571" max="13572" width="7.85546875" style="10" customWidth="1"/>
    <col min="13573" max="13574" width="7.42578125" style="10" customWidth="1"/>
    <col min="13575" max="13576" width="8.42578125" style="10" customWidth="1"/>
    <col min="13577" max="13580" width="7.85546875" style="10" customWidth="1"/>
    <col min="13581" max="13582" width="9.140625" style="10" customWidth="1"/>
    <col min="13583" max="13584" width="9" style="10" customWidth="1"/>
    <col min="13585" max="13825" width="9.140625" style="10"/>
    <col min="13826" max="13826" width="34" style="10" customWidth="1"/>
    <col min="13827" max="13828" width="7.85546875" style="10" customWidth="1"/>
    <col min="13829" max="13830" width="7.42578125" style="10" customWidth="1"/>
    <col min="13831" max="13832" width="8.42578125" style="10" customWidth="1"/>
    <col min="13833" max="13836" width="7.85546875" style="10" customWidth="1"/>
    <col min="13837" max="13838" width="9.140625" style="10" customWidth="1"/>
    <col min="13839" max="13840" width="9" style="10" customWidth="1"/>
    <col min="13841" max="14081" width="9.140625" style="10"/>
    <col min="14082" max="14082" width="34" style="10" customWidth="1"/>
    <col min="14083" max="14084" width="7.85546875" style="10" customWidth="1"/>
    <col min="14085" max="14086" width="7.42578125" style="10" customWidth="1"/>
    <col min="14087" max="14088" width="8.42578125" style="10" customWidth="1"/>
    <col min="14089" max="14092" width="7.85546875" style="10" customWidth="1"/>
    <col min="14093" max="14094" width="9.140625" style="10" customWidth="1"/>
    <col min="14095" max="14096" width="9" style="10" customWidth="1"/>
    <col min="14097" max="14337" width="9.140625" style="10"/>
    <col min="14338" max="14338" width="34" style="10" customWidth="1"/>
    <col min="14339" max="14340" width="7.85546875" style="10" customWidth="1"/>
    <col min="14341" max="14342" width="7.42578125" style="10" customWidth="1"/>
    <col min="14343" max="14344" width="8.42578125" style="10" customWidth="1"/>
    <col min="14345" max="14348" width="7.85546875" style="10" customWidth="1"/>
    <col min="14349" max="14350" width="9.140625" style="10" customWidth="1"/>
    <col min="14351" max="14352" width="9" style="10" customWidth="1"/>
    <col min="14353" max="14593" width="9.140625" style="10"/>
    <col min="14594" max="14594" width="34" style="10" customWidth="1"/>
    <col min="14595" max="14596" width="7.85546875" style="10" customWidth="1"/>
    <col min="14597" max="14598" width="7.42578125" style="10" customWidth="1"/>
    <col min="14599" max="14600" width="8.42578125" style="10" customWidth="1"/>
    <col min="14601" max="14604" width="7.85546875" style="10" customWidth="1"/>
    <col min="14605" max="14606" width="9.140625" style="10" customWidth="1"/>
    <col min="14607" max="14608" width="9" style="10" customWidth="1"/>
    <col min="14609" max="14849" width="9.140625" style="10"/>
    <col min="14850" max="14850" width="34" style="10" customWidth="1"/>
    <col min="14851" max="14852" width="7.85546875" style="10" customWidth="1"/>
    <col min="14853" max="14854" width="7.42578125" style="10" customWidth="1"/>
    <col min="14855" max="14856" width="8.42578125" style="10" customWidth="1"/>
    <col min="14857" max="14860" width="7.85546875" style="10" customWidth="1"/>
    <col min="14861" max="14862" width="9.140625" style="10" customWidth="1"/>
    <col min="14863" max="14864" width="9" style="10" customWidth="1"/>
    <col min="14865" max="15105" width="9.140625" style="10"/>
    <col min="15106" max="15106" width="34" style="10" customWidth="1"/>
    <col min="15107" max="15108" width="7.85546875" style="10" customWidth="1"/>
    <col min="15109" max="15110" width="7.42578125" style="10" customWidth="1"/>
    <col min="15111" max="15112" width="8.42578125" style="10" customWidth="1"/>
    <col min="15113" max="15116" width="7.85546875" style="10" customWidth="1"/>
    <col min="15117" max="15118" width="9.140625" style="10" customWidth="1"/>
    <col min="15119" max="15120" width="9" style="10" customWidth="1"/>
    <col min="15121" max="15361" width="9.140625" style="10"/>
    <col min="15362" max="15362" width="34" style="10" customWidth="1"/>
    <col min="15363" max="15364" width="7.85546875" style="10" customWidth="1"/>
    <col min="15365" max="15366" width="7.42578125" style="10" customWidth="1"/>
    <col min="15367" max="15368" width="8.42578125" style="10" customWidth="1"/>
    <col min="15369" max="15372" width="7.85546875" style="10" customWidth="1"/>
    <col min="15373" max="15374" width="9.140625" style="10" customWidth="1"/>
    <col min="15375" max="15376" width="9" style="10" customWidth="1"/>
    <col min="15377" max="15617" width="9.140625" style="10"/>
    <col min="15618" max="15618" width="34" style="10" customWidth="1"/>
    <col min="15619" max="15620" width="7.85546875" style="10" customWidth="1"/>
    <col min="15621" max="15622" width="7.42578125" style="10" customWidth="1"/>
    <col min="15623" max="15624" width="8.42578125" style="10" customWidth="1"/>
    <col min="15625" max="15628" width="7.85546875" style="10" customWidth="1"/>
    <col min="15629" max="15630" width="9.140625" style="10" customWidth="1"/>
    <col min="15631" max="15632" width="9" style="10" customWidth="1"/>
    <col min="15633" max="15873" width="9.140625" style="10"/>
    <col min="15874" max="15874" width="34" style="10" customWidth="1"/>
    <col min="15875" max="15876" width="7.85546875" style="10" customWidth="1"/>
    <col min="15877" max="15878" width="7.42578125" style="10" customWidth="1"/>
    <col min="15879" max="15880" width="8.42578125" style="10" customWidth="1"/>
    <col min="15881" max="15884" width="7.85546875" style="10" customWidth="1"/>
    <col min="15885" max="15886" width="9.140625" style="10" customWidth="1"/>
    <col min="15887" max="15888" width="9" style="10" customWidth="1"/>
    <col min="15889" max="16129" width="9.140625" style="10"/>
    <col min="16130" max="16130" width="34" style="10" customWidth="1"/>
    <col min="16131" max="16132" width="7.85546875" style="10" customWidth="1"/>
    <col min="16133" max="16134" width="7.42578125" style="10" customWidth="1"/>
    <col min="16135" max="16136" width="8.42578125" style="10" customWidth="1"/>
    <col min="16137" max="16140" width="7.85546875" style="10" customWidth="1"/>
    <col min="16141" max="16142" width="9.140625" style="10" customWidth="1"/>
    <col min="16143" max="16144" width="9" style="10" customWidth="1"/>
    <col min="16145" max="16384" width="9.140625" style="10"/>
  </cols>
  <sheetData>
    <row r="1" spans="1:18" ht="15" customHeight="1">
      <c r="O1" s="1014" t="s">
        <v>80</v>
      </c>
      <c r="P1" s="1014"/>
    </row>
    <row r="3" spans="1:18">
      <c r="B3" s="1015" t="s">
        <v>81</v>
      </c>
      <c r="C3" s="1015"/>
      <c r="D3" s="1015"/>
      <c r="E3" s="1015"/>
      <c r="F3" s="1015"/>
      <c r="G3" s="1015"/>
      <c r="H3" s="1015"/>
      <c r="I3" s="1015"/>
      <c r="J3" s="1015"/>
      <c r="K3" s="1015"/>
      <c r="L3" s="1015"/>
      <c r="M3" s="1015"/>
      <c r="N3" s="1015"/>
      <c r="O3" s="1015"/>
      <c r="P3" s="1015"/>
      <c r="Q3" s="11"/>
      <c r="R3" s="12"/>
    </row>
    <row r="4" spans="1:18" ht="15" thickBot="1">
      <c r="C4" s="13"/>
      <c r="D4" s="13"/>
      <c r="E4" s="13"/>
      <c r="F4" s="13"/>
      <c r="G4" s="13"/>
      <c r="H4" s="13"/>
      <c r="I4" s="13"/>
      <c r="J4" s="13"/>
      <c r="K4" s="13"/>
      <c r="L4" s="13"/>
      <c r="M4" s="13"/>
      <c r="N4" s="13"/>
      <c r="O4" s="13"/>
      <c r="P4" s="13"/>
    </row>
    <row r="5" spans="1:18" s="14" customFormat="1" ht="84.75" customHeight="1" thickBot="1">
      <c r="B5" s="1016" t="s">
        <v>88</v>
      </c>
      <c r="C5" s="1018" t="s">
        <v>87</v>
      </c>
      <c r="D5" s="1019"/>
      <c r="E5" s="1018" t="s">
        <v>79</v>
      </c>
      <c r="F5" s="1020"/>
      <c r="G5" s="1021" t="s">
        <v>78</v>
      </c>
      <c r="H5" s="1019"/>
      <c r="I5" s="1018" t="s">
        <v>178</v>
      </c>
      <c r="J5" s="1020"/>
      <c r="K5" s="1021" t="s">
        <v>177</v>
      </c>
      <c r="L5" s="1019"/>
      <c r="M5" s="1018" t="s">
        <v>86</v>
      </c>
      <c r="N5" s="1020"/>
      <c r="O5" s="1021" t="s">
        <v>125</v>
      </c>
      <c r="P5" s="1019"/>
    </row>
    <row r="6" spans="1:18" s="15" customFormat="1" ht="13.5" thickBot="1">
      <c r="B6" s="1017"/>
      <c r="C6" s="16" t="s">
        <v>172</v>
      </c>
      <c r="D6" s="17" t="s">
        <v>0</v>
      </c>
      <c r="E6" s="18" t="s">
        <v>172</v>
      </c>
      <c r="F6" s="19" t="s">
        <v>0</v>
      </c>
      <c r="G6" s="16" t="s">
        <v>172</v>
      </c>
      <c r="H6" s="17" t="s">
        <v>0</v>
      </c>
      <c r="I6" s="18" t="s">
        <v>172</v>
      </c>
      <c r="J6" s="19" t="s">
        <v>0</v>
      </c>
      <c r="K6" s="16" t="s">
        <v>172</v>
      </c>
      <c r="L6" s="17" t="s">
        <v>0</v>
      </c>
      <c r="M6" s="20" t="s">
        <v>172</v>
      </c>
      <c r="N6" s="21" t="s">
        <v>0</v>
      </c>
      <c r="O6" s="20" t="s">
        <v>172</v>
      </c>
      <c r="P6" s="17" t="s">
        <v>0</v>
      </c>
    </row>
    <row r="7" spans="1:18" s="15" customFormat="1" ht="26.25" thickBot="1">
      <c r="B7" s="22" t="s">
        <v>180</v>
      </c>
      <c r="C7" s="1022">
        <v>1909</v>
      </c>
      <c r="D7" s="1023"/>
      <c r="E7" s="1022">
        <v>7389</v>
      </c>
      <c r="F7" s="1023"/>
      <c r="G7" s="1022">
        <v>4219</v>
      </c>
      <c r="H7" s="1023"/>
      <c r="I7" s="1022">
        <v>30841</v>
      </c>
      <c r="J7" s="1023"/>
      <c r="K7" s="1022">
        <v>1561</v>
      </c>
      <c r="L7" s="1023"/>
      <c r="M7" s="1022">
        <v>5773</v>
      </c>
      <c r="N7" s="1023"/>
      <c r="O7" s="1022">
        <v>51692</v>
      </c>
      <c r="P7" s="1025"/>
      <c r="Q7" s="23"/>
      <c r="R7" s="24"/>
    </row>
    <row r="8" spans="1:18" s="15" customFormat="1" ht="13.5" thickBot="1">
      <c r="B8" s="22" t="s">
        <v>82</v>
      </c>
      <c r="C8" s="99">
        <v>6.0161719400212199E-2</v>
      </c>
      <c r="D8" s="116">
        <v>6.4468741381034103E-2</v>
      </c>
      <c r="E8" s="27">
        <v>0.37339460099868288</v>
      </c>
      <c r="F8" s="28">
        <v>0.38068422882086356</v>
      </c>
      <c r="G8" s="25">
        <v>0.13036430097353668</v>
      </c>
      <c r="H8" s="26">
        <v>0.11817743929756655</v>
      </c>
      <c r="I8" s="27">
        <v>0.32088264565440877</v>
      </c>
      <c r="J8" s="28">
        <v>0.3195098665047939</v>
      </c>
      <c r="K8" s="25">
        <v>4.1018270825577893E-2</v>
      </c>
      <c r="L8" s="26">
        <v>4.3334370214668294E-2</v>
      </c>
      <c r="M8" s="27">
        <v>7.41784621475816E-2</v>
      </c>
      <c r="N8" s="28">
        <v>7.3825353781073508E-2</v>
      </c>
      <c r="O8" s="25">
        <v>1</v>
      </c>
      <c r="P8" s="26">
        <v>1</v>
      </c>
      <c r="Q8" s="23"/>
      <c r="R8" s="24"/>
    </row>
    <row r="9" spans="1:18" s="15" customFormat="1" ht="13.5" thickBot="1">
      <c r="B9" s="22" t="s">
        <v>83</v>
      </c>
      <c r="C9" s="85">
        <v>0.16154135561329058</v>
      </c>
      <c r="D9" s="87">
        <v>0.17377108743311601</v>
      </c>
      <c r="E9" s="27">
        <v>1.002608812137743</v>
      </c>
      <c r="F9" s="28">
        <v>1.0261083277530783</v>
      </c>
      <c r="G9" s="25">
        <v>0.35004361764916331</v>
      </c>
      <c r="H9" s="26">
        <v>0.31853921290978643</v>
      </c>
      <c r="I9" s="27">
        <v>0.86160798076541534</v>
      </c>
      <c r="J9" s="28">
        <v>0.86121701399434303</v>
      </c>
      <c r="K9" s="25">
        <v>0.11013892455430002</v>
      </c>
      <c r="L9" s="26">
        <v>0.11680483400359117</v>
      </c>
      <c r="M9" s="27">
        <v>0.19917797317121272</v>
      </c>
      <c r="N9" s="28">
        <v>0.19899119684761959</v>
      </c>
      <c r="O9" s="25">
        <v>2.6851186638911253</v>
      </c>
      <c r="P9" s="26">
        <v>2.6954316729415342</v>
      </c>
      <c r="Q9" s="23"/>
      <c r="R9" s="24"/>
    </row>
    <row r="10" spans="1:18" s="1" customFormat="1" ht="13.5" customHeight="1" thickBot="1">
      <c r="B10" s="1012" t="s">
        <v>84</v>
      </c>
      <c r="C10" s="1012"/>
      <c r="D10" s="1012"/>
      <c r="E10" s="1012"/>
      <c r="F10" s="1012"/>
      <c r="G10" s="1012"/>
      <c r="H10" s="1012"/>
      <c r="I10" s="1012"/>
      <c r="J10" s="1012"/>
      <c r="K10" s="1012"/>
      <c r="L10" s="1012"/>
      <c r="M10" s="1012"/>
      <c r="N10" s="1012"/>
      <c r="O10" s="1012"/>
      <c r="P10" s="1012"/>
    </row>
    <row r="11" spans="1:18" s="1" customFormat="1" ht="12.75">
      <c r="B11" s="2" t="s">
        <v>89</v>
      </c>
      <c r="C11" s="25">
        <v>0.17869484816252501</v>
      </c>
      <c r="D11" s="26">
        <v>0.17113424560743198</v>
      </c>
      <c r="E11" s="27">
        <v>0.52226087002062815</v>
      </c>
      <c r="F11" s="28">
        <v>0.50957080438778268</v>
      </c>
      <c r="G11" s="25">
        <v>0.54613937276989943</v>
      </c>
      <c r="H11" s="26">
        <v>0.50042388622824363</v>
      </c>
      <c r="I11" s="27">
        <v>0.48558042473313556</v>
      </c>
      <c r="J11" s="28">
        <v>0.47650242439866064</v>
      </c>
      <c r="K11" s="25">
        <v>0.42076476547976721</v>
      </c>
      <c r="L11" s="26">
        <v>0.40902070438064064</v>
      </c>
      <c r="M11" s="27">
        <v>0.55134976942713254</v>
      </c>
      <c r="N11" s="28">
        <v>0.55491894342979364</v>
      </c>
      <c r="O11" s="25">
        <v>0.4909287085294668</v>
      </c>
      <c r="P11" s="26">
        <v>0.47509615951373052</v>
      </c>
    </row>
    <row r="12" spans="1:18" s="1" customFormat="1" ht="12.75">
      <c r="B12" s="4" t="s">
        <v>91</v>
      </c>
      <c r="C12" s="30">
        <v>0.21757424480138446</v>
      </c>
      <c r="D12" s="31">
        <v>0.20646798917738765</v>
      </c>
      <c r="E12" s="32">
        <v>1.0931925757121439</v>
      </c>
      <c r="F12" s="33">
        <v>1.0390303206799716</v>
      </c>
      <c r="G12" s="30">
        <v>1.2033195655304438</v>
      </c>
      <c r="H12" s="31">
        <v>1.0016969835689034</v>
      </c>
      <c r="I12" s="32">
        <v>0.9439384659521014</v>
      </c>
      <c r="J12" s="33">
        <v>0.91022852178695268</v>
      </c>
      <c r="K12" s="30">
        <v>0.72641431391561839</v>
      </c>
      <c r="L12" s="31">
        <v>0.69210665654873393</v>
      </c>
      <c r="M12" s="32">
        <v>1.2289078035759198</v>
      </c>
      <c r="N12" s="33">
        <v>1.2467817608459855</v>
      </c>
      <c r="O12" s="30">
        <v>0.96436141018940846</v>
      </c>
      <c r="P12" s="31">
        <v>0.90511084672880793</v>
      </c>
    </row>
    <row r="13" spans="1:18" s="1" customFormat="1" ht="12.75">
      <c r="B13" s="4" t="s">
        <v>92</v>
      </c>
      <c r="C13" s="127">
        <v>5.6655521292926045E-2</v>
      </c>
      <c r="D13" s="128">
        <v>4.7756901434333039E-2</v>
      </c>
      <c r="E13" s="129">
        <v>0.25048705243145936</v>
      </c>
      <c r="F13" s="130">
        <v>0.25565852295951769</v>
      </c>
      <c r="G13" s="127">
        <v>0.24173050187493822</v>
      </c>
      <c r="H13" s="128">
        <v>0.1997414014909431</v>
      </c>
      <c r="I13" s="129">
        <v>0.14365596502515715</v>
      </c>
      <c r="J13" s="130">
        <v>0.13912862356933434</v>
      </c>
      <c r="K13" s="127">
        <v>0.16109819070504747</v>
      </c>
      <c r="L13" s="128">
        <v>0.15626944217822938</v>
      </c>
      <c r="M13" s="129">
        <v>0.25478377372426392</v>
      </c>
      <c r="N13" s="130">
        <v>0.26019301329463823</v>
      </c>
      <c r="O13" s="127">
        <v>0.19723716400506233</v>
      </c>
      <c r="P13" s="128">
        <v>0.19217774350564912</v>
      </c>
    </row>
    <row r="14" spans="1:18" s="1" customFormat="1" ht="12.75">
      <c r="A14" s="29"/>
      <c r="B14" s="29" t="s">
        <v>90</v>
      </c>
      <c r="C14" s="30">
        <v>1.2175742448013844</v>
      </c>
      <c r="D14" s="31">
        <v>1.2064679891773877</v>
      </c>
      <c r="E14" s="32">
        <v>2.0931925757121439</v>
      </c>
      <c r="F14" s="33">
        <v>2.0390303206799714</v>
      </c>
      <c r="G14" s="30">
        <v>2.2033195655304438</v>
      </c>
      <c r="H14" s="31">
        <v>2.0016969835689031</v>
      </c>
      <c r="I14" s="32">
        <v>1.9439384659521013</v>
      </c>
      <c r="J14" s="33">
        <v>1.9102285217869526</v>
      </c>
      <c r="K14" s="30">
        <v>1.7264143139156183</v>
      </c>
      <c r="L14" s="31">
        <v>1.6921066565487339</v>
      </c>
      <c r="M14" s="32">
        <v>2.2289078035759196</v>
      </c>
      <c r="N14" s="33">
        <v>2.2467817608459852</v>
      </c>
      <c r="O14" s="30">
        <v>1.9643614101894085</v>
      </c>
      <c r="P14" s="31">
        <v>1.905110846728808</v>
      </c>
    </row>
    <row r="15" spans="1:18" s="1" customFormat="1" ht="13.5" thickBot="1">
      <c r="B15" s="6" t="s">
        <v>93</v>
      </c>
      <c r="C15" s="30">
        <v>0.8000971907601373</v>
      </c>
      <c r="D15" s="31">
        <v>2.2203339996980662</v>
      </c>
      <c r="E15" s="32">
        <v>1.4615188757732285</v>
      </c>
      <c r="F15" s="33">
        <v>1.8495272003679046</v>
      </c>
      <c r="G15" s="30">
        <v>2.3223673187585043</v>
      </c>
      <c r="H15" s="31">
        <v>4.6509952979399234</v>
      </c>
      <c r="I15" s="32">
        <v>2.7743088386905081</v>
      </c>
      <c r="J15" s="33">
        <v>4.0294138670607103</v>
      </c>
      <c r="K15" s="30">
        <v>4.967512398355562</v>
      </c>
      <c r="L15" s="31">
        <v>8.3135132283637407</v>
      </c>
      <c r="M15" s="32">
        <v>1.0219296425357383</v>
      </c>
      <c r="N15" s="33">
        <v>2.9942241275840855</v>
      </c>
      <c r="O15" s="30">
        <v>1.9772205899760913</v>
      </c>
      <c r="P15" s="31">
        <v>3.0446531662283034</v>
      </c>
    </row>
    <row r="16" spans="1:18" s="1" customFormat="1" ht="13.5" customHeight="1" thickBot="1">
      <c r="B16" s="1012" t="s">
        <v>85</v>
      </c>
      <c r="C16" s="1012"/>
      <c r="D16" s="1012"/>
      <c r="E16" s="1012"/>
      <c r="F16" s="1012"/>
      <c r="G16" s="1012"/>
      <c r="H16" s="1012"/>
      <c r="I16" s="1012"/>
      <c r="J16" s="1012"/>
      <c r="K16" s="1012"/>
      <c r="L16" s="1012"/>
      <c r="M16" s="1012"/>
      <c r="N16" s="1012"/>
      <c r="O16" s="1012"/>
      <c r="P16" s="1012"/>
    </row>
    <row r="17" spans="2:23" s="1" customFormat="1" ht="12.75">
      <c r="B17" s="2" t="s">
        <v>94</v>
      </c>
      <c r="C17" s="30">
        <v>1.0196153210252397</v>
      </c>
      <c r="D17" s="31">
        <v>0.99975743473388323</v>
      </c>
      <c r="E17" s="32">
        <v>1.1830931917688372</v>
      </c>
      <c r="F17" s="33">
        <v>1.2727359520132155</v>
      </c>
      <c r="G17" s="30">
        <v>1.1415935984571439</v>
      </c>
      <c r="H17" s="31">
        <v>1.1998985025028397</v>
      </c>
      <c r="I17" s="32">
        <v>1.4126611133315297</v>
      </c>
      <c r="J17" s="33">
        <v>1.418955536746302</v>
      </c>
      <c r="K17" s="30">
        <v>1.1793556032442967</v>
      </c>
      <c r="L17" s="31">
        <v>1.2225543559131415</v>
      </c>
      <c r="M17" s="32">
        <v>0.90057522414702729</v>
      </c>
      <c r="N17" s="33">
        <v>0.90787702559680139</v>
      </c>
      <c r="O17" s="30">
        <v>1.2311047996222764</v>
      </c>
      <c r="P17" s="31">
        <v>1.2767667767509967</v>
      </c>
    </row>
    <row r="18" spans="2:23" s="1" customFormat="1" ht="12.75">
      <c r="B18" s="4" t="s">
        <v>95</v>
      </c>
      <c r="C18" s="30">
        <v>0.67989870283637643</v>
      </c>
      <c r="D18" s="31">
        <v>0.66959537352193221</v>
      </c>
      <c r="E18" s="32">
        <v>0.84510702809561689</v>
      </c>
      <c r="F18" s="33">
        <v>0.91816357436729112</v>
      </c>
      <c r="G18" s="30">
        <v>0.77884749851169444</v>
      </c>
      <c r="H18" s="31">
        <v>0.77243421287519654</v>
      </c>
      <c r="I18" s="32">
        <v>0.95280273348136379</v>
      </c>
      <c r="J18" s="33">
        <v>0.95208241002914562</v>
      </c>
      <c r="K18" s="30">
        <v>1.0587041357628044</v>
      </c>
      <c r="L18" s="31">
        <v>1.1144310599843541</v>
      </c>
      <c r="M18" s="32">
        <v>0.76687321453859159</v>
      </c>
      <c r="N18" s="33">
        <v>0.78477618540509664</v>
      </c>
      <c r="O18" s="30">
        <v>0.87090874159401399</v>
      </c>
      <c r="P18" s="31">
        <v>0.90194814480707697</v>
      </c>
    </row>
    <row r="19" spans="2:23" s="1" customFormat="1" ht="12.75">
      <c r="B19" s="4" t="s">
        <v>96</v>
      </c>
      <c r="C19" s="30">
        <v>0.15252838329665419</v>
      </c>
      <c r="D19" s="31">
        <v>0.14986969923443177</v>
      </c>
      <c r="E19" s="32">
        <v>0.14228649160444901</v>
      </c>
      <c r="F19" s="33">
        <v>0.19115853716249184</v>
      </c>
      <c r="G19" s="30">
        <v>0.15582650116154878</v>
      </c>
      <c r="H19" s="31">
        <v>0.18111881925358009</v>
      </c>
      <c r="I19" s="32">
        <v>0.23060345213593791</v>
      </c>
      <c r="J19" s="33">
        <v>0.2289178162949978</v>
      </c>
      <c r="K19" s="30">
        <v>0.37605850072058788</v>
      </c>
      <c r="L19" s="31">
        <v>0.37457894942729097</v>
      </c>
      <c r="M19" s="32">
        <v>0.2694295554498391</v>
      </c>
      <c r="N19" s="33">
        <v>0.28841229930460383</v>
      </c>
      <c r="O19" s="30">
        <v>0.19373231104269029</v>
      </c>
      <c r="P19" s="31">
        <v>0.21735430058683286</v>
      </c>
    </row>
    <row r="20" spans="2:23" s="1" customFormat="1" ht="26.25" thickBot="1">
      <c r="B20" s="6" t="s">
        <v>97</v>
      </c>
      <c r="C20" s="34">
        <v>215.551165</v>
      </c>
      <c r="D20" s="35">
        <v>-2.727598</v>
      </c>
      <c r="E20" s="36">
        <v>34992.257455999999</v>
      </c>
      <c r="F20" s="37">
        <v>47679.614990000002</v>
      </c>
      <c r="G20" s="34">
        <v>10461.763712</v>
      </c>
      <c r="H20" s="35">
        <v>11936.917328</v>
      </c>
      <c r="I20" s="36">
        <v>74579.547533999998</v>
      </c>
      <c r="J20" s="37">
        <v>70599.957164000007</v>
      </c>
      <c r="K20" s="34">
        <v>3214.8918669999998</v>
      </c>
      <c r="L20" s="35">
        <v>3878.530964</v>
      </c>
      <c r="M20" s="36">
        <v>-4142.4635280000002</v>
      </c>
      <c r="N20" s="37">
        <v>-3647.632674</v>
      </c>
      <c r="O20" s="34">
        <v>119321.54820600001</v>
      </c>
      <c r="P20" s="35">
        <v>130444.660174</v>
      </c>
    </row>
    <row r="21" spans="2:23" s="1" customFormat="1" ht="13.5" customHeight="1" thickBot="1">
      <c r="B21" s="1012" t="s">
        <v>77</v>
      </c>
      <c r="C21" s="1012"/>
      <c r="D21" s="1012"/>
      <c r="E21" s="1012"/>
      <c r="F21" s="1012"/>
      <c r="G21" s="1012"/>
      <c r="H21" s="1012"/>
      <c r="I21" s="1012"/>
      <c r="J21" s="1012"/>
      <c r="K21" s="1012"/>
      <c r="L21" s="1012"/>
      <c r="M21" s="1012"/>
      <c r="N21" s="1012"/>
      <c r="O21" s="1012"/>
      <c r="P21" s="1012"/>
    </row>
    <row r="22" spans="2:23" s="1" customFormat="1" ht="12.75">
      <c r="B22" s="2" t="s">
        <v>98</v>
      </c>
      <c r="C22" s="38">
        <v>146.96921000115694</v>
      </c>
      <c r="D22" s="39">
        <v>164.11156367019473</v>
      </c>
      <c r="E22" s="40">
        <v>145.30576744431798</v>
      </c>
      <c r="F22" s="41">
        <v>149.78794959073741</v>
      </c>
      <c r="G22" s="38">
        <v>236.80665698221912</v>
      </c>
      <c r="H22" s="39">
        <v>193.22304903677761</v>
      </c>
      <c r="I22" s="40">
        <v>91.96931774696219</v>
      </c>
      <c r="J22" s="41">
        <v>90.022814294501572</v>
      </c>
      <c r="K22" s="38">
        <v>117.55276188359655</v>
      </c>
      <c r="L22" s="39">
        <v>120.48992222778409</v>
      </c>
      <c r="M22" s="40">
        <v>191.83853063344557</v>
      </c>
      <c r="N22" s="41">
        <v>186.63559839427512</v>
      </c>
      <c r="O22" s="38">
        <v>125.62226589258766</v>
      </c>
      <c r="P22" s="39">
        <v>123.01192063093787</v>
      </c>
      <c r="R22" s="3"/>
      <c r="S22" s="7"/>
    </row>
    <row r="23" spans="2:23" s="1" customFormat="1" ht="12.75">
      <c r="B23" s="4" t="s">
        <v>99</v>
      </c>
      <c r="C23" s="42">
        <v>92.571295449619967</v>
      </c>
      <c r="D23" s="43">
        <v>92.690200095763672</v>
      </c>
      <c r="E23" s="42">
        <v>67.240245811037894</v>
      </c>
      <c r="F23" s="44">
        <v>69.820587779158046</v>
      </c>
      <c r="G23" s="45">
        <v>137.05516587669439</v>
      </c>
      <c r="H23" s="43">
        <v>138.37525538392831</v>
      </c>
      <c r="I23" s="42">
        <v>58.192661156123648</v>
      </c>
      <c r="J23" s="44">
        <v>57.684883591422036</v>
      </c>
      <c r="K23" s="45">
        <v>20.290055257165122</v>
      </c>
      <c r="L23" s="43">
        <v>17.202695554023073</v>
      </c>
      <c r="M23" s="42">
        <v>49.780443544724307</v>
      </c>
      <c r="N23" s="44">
        <v>44.947028801831536</v>
      </c>
      <c r="O23" s="45">
        <v>65.409414563560233</v>
      </c>
      <c r="P23" s="43">
        <v>65.570598353019818</v>
      </c>
      <c r="R23" s="3"/>
      <c r="S23" s="7"/>
    </row>
    <row r="24" spans="2:23" s="1" customFormat="1" ht="12.75">
      <c r="B24" s="4" t="s">
        <v>185</v>
      </c>
      <c r="C24" s="46">
        <v>272.81530917562708</v>
      </c>
      <c r="D24" s="47">
        <v>288.25929750073351</v>
      </c>
      <c r="E24" s="48">
        <v>187.16826900229583</v>
      </c>
      <c r="F24" s="49">
        <v>187.37353604484602</v>
      </c>
      <c r="G24" s="46">
        <v>351.20442361078392</v>
      </c>
      <c r="H24" s="47">
        <v>323.58999380961069</v>
      </c>
      <c r="I24" s="48">
        <v>126.55272472969253</v>
      </c>
      <c r="J24" s="49">
        <v>125.47750933215602</v>
      </c>
      <c r="K24" s="46">
        <v>150.32967509876738</v>
      </c>
      <c r="L24" s="47">
        <v>145.13987386377772</v>
      </c>
      <c r="M24" s="48">
        <v>303.36304251650245</v>
      </c>
      <c r="N24" s="49">
        <v>304.47522760545024</v>
      </c>
      <c r="O24" s="46">
        <v>171.66301211456289</v>
      </c>
      <c r="P24" s="47">
        <v>169.15868560506757</v>
      </c>
      <c r="R24" s="3"/>
      <c r="S24" s="7"/>
    </row>
    <row r="25" spans="2:23" s="1" customFormat="1" ht="12.75">
      <c r="B25" s="4" t="s">
        <v>101</v>
      </c>
      <c r="C25" s="30">
        <v>0.17328002179776544</v>
      </c>
      <c r="D25" s="31">
        <v>0.16841224150457637</v>
      </c>
      <c r="E25" s="32">
        <v>0.66508122685423166</v>
      </c>
      <c r="F25" s="33">
        <v>0.63215650770389775</v>
      </c>
      <c r="G25" s="30">
        <v>0.38777810003523161</v>
      </c>
      <c r="H25" s="31">
        <v>0.42312357540000495</v>
      </c>
      <c r="I25" s="32">
        <v>1.1505597697482435</v>
      </c>
      <c r="J25" s="33">
        <v>1.1570891870972901</v>
      </c>
      <c r="K25" s="30">
        <v>0.67173314839828746</v>
      </c>
      <c r="L25" s="31">
        <v>0.68517135296987519</v>
      </c>
      <c r="M25" s="32">
        <v>0.38997678012511716</v>
      </c>
      <c r="N25" s="33">
        <v>0.39817628215872319</v>
      </c>
      <c r="O25" s="30">
        <v>0.73499085725275881</v>
      </c>
      <c r="P25" s="31">
        <v>0.73030138419078861</v>
      </c>
      <c r="R25" s="3"/>
      <c r="S25" s="7"/>
    </row>
    <row r="26" spans="2:23" s="1" customFormat="1" ht="12.75">
      <c r="B26" s="4" t="s">
        <v>102</v>
      </c>
      <c r="C26" s="30">
        <v>3.9429069046424199</v>
      </c>
      <c r="D26" s="31">
        <v>3.9378488731591599</v>
      </c>
      <c r="E26" s="32">
        <v>5.428296633919846</v>
      </c>
      <c r="F26" s="33">
        <v>5.2276844353486691</v>
      </c>
      <c r="G26" s="30">
        <v>2.6631611998367339</v>
      </c>
      <c r="H26" s="31">
        <v>2.6377548427086275</v>
      </c>
      <c r="I26" s="32">
        <v>17.989108229318688</v>
      </c>
      <c r="J26" s="33">
        <v>21.217605046474244</v>
      </c>
      <c r="K26" s="30">
        <v>6.2722685773168294</v>
      </c>
      <c r="L26" s="31">
        <v>6.3274809148488407</v>
      </c>
      <c r="M26" s="32">
        <v>7.3321966219941892</v>
      </c>
      <c r="N26" s="33">
        <v>8.120670258522777</v>
      </c>
      <c r="O26" s="30">
        <v>5.5802364603847492</v>
      </c>
      <c r="P26" s="31">
        <v>5.5665192810184276</v>
      </c>
      <c r="R26" s="3"/>
      <c r="S26" s="7"/>
    </row>
    <row r="27" spans="2:23" s="1" customFormat="1" ht="12.75">
      <c r="B27" s="6" t="s">
        <v>103</v>
      </c>
      <c r="C27" s="30">
        <v>2.4835133834979906</v>
      </c>
      <c r="D27" s="31">
        <v>2.2240967780522696</v>
      </c>
      <c r="E27" s="32">
        <v>2.5119443393041516</v>
      </c>
      <c r="F27" s="33">
        <v>2.436778132001153</v>
      </c>
      <c r="G27" s="30">
        <v>1.5413418045397533</v>
      </c>
      <c r="H27" s="31">
        <v>1.8890085930200118</v>
      </c>
      <c r="I27" s="32">
        <v>3.1049887229483506</v>
      </c>
      <c r="J27" s="33">
        <v>3.0292989924084597</v>
      </c>
      <c r="K27" s="30">
        <v>3.9687148816764624</v>
      </c>
      <c r="L27" s="31">
        <v>4.0545277645501638</v>
      </c>
      <c r="M27" s="32">
        <v>1.9026417622923821</v>
      </c>
      <c r="N27" s="33">
        <v>1.9556826411482497</v>
      </c>
      <c r="O27" s="30">
        <v>2.9055358730122762</v>
      </c>
      <c r="P27" s="31">
        <v>2.9671921073005456</v>
      </c>
      <c r="R27" s="3"/>
      <c r="S27" s="7"/>
    </row>
    <row r="28" spans="2:23" s="1" customFormat="1" ht="12.75">
      <c r="B28" s="6" t="s">
        <v>104</v>
      </c>
      <c r="C28" s="30">
        <v>0.21098129167958168</v>
      </c>
      <c r="D28" s="31">
        <v>0.20318397836088284</v>
      </c>
      <c r="E28" s="32">
        <v>1.3921430862968018</v>
      </c>
      <c r="F28" s="33">
        <v>1.2889862866234096</v>
      </c>
      <c r="G28" s="30">
        <v>0.85439907489184763</v>
      </c>
      <c r="H28" s="31">
        <v>0.84696518455507941</v>
      </c>
      <c r="I28" s="32">
        <v>2.2366173937906035</v>
      </c>
      <c r="J28" s="33">
        <v>2.2103047674445233</v>
      </c>
      <c r="K28" s="30">
        <v>1.1596897225264076</v>
      </c>
      <c r="L28" s="31">
        <v>1.1593830072368279</v>
      </c>
      <c r="M28" s="32">
        <v>0.86922228843428428</v>
      </c>
      <c r="N28" s="33">
        <v>0.89461520835568409</v>
      </c>
      <c r="O28" s="30">
        <v>1.4437876768293516</v>
      </c>
      <c r="P28" s="31">
        <v>1.3913050884029337</v>
      </c>
      <c r="R28" s="3"/>
      <c r="S28" s="7"/>
    </row>
    <row r="29" spans="2:23" s="1" customFormat="1" ht="38.25">
      <c r="B29" s="6" t="s">
        <v>105</v>
      </c>
      <c r="C29" s="30">
        <v>1.0181956656063145</v>
      </c>
      <c r="D29" s="31">
        <v>1.0204677928867436</v>
      </c>
      <c r="E29" s="32">
        <v>1.2808988764496776</v>
      </c>
      <c r="F29" s="33">
        <v>1.3525210001636567</v>
      </c>
      <c r="G29" s="30">
        <v>1.2056205617654143</v>
      </c>
      <c r="H29" s="31">
        <v>1.2461025834877775</v>
      </c>
      <c r="I29" s="32">
        <v>1.5787380118673788</v>
      </c>
      <c r="J29" s="33">
        <v>1.5506124170591138</v>
      </c>
      <c r="K29" s="30">
        <v>1.3265002316361876</v>
      </c>
      <c r="L29" s="31">
        <v>1.3237334228421354</v>
      </c>
      <c r="M29" s="32">
        <v>1.1542410752258547</v>
      </c>
      <c r="N29" s="33">
        <v>1.1430062149909681</v>
      </c>
      <c r="O29" s="30">
        <v>1.3099256781387689</v>
      </c>
      <c r="P29" s="31">
        <v>1.334974889048796</v>
      </c>
    </row>
    <row r="30" spans="2:23" s="1" customFormat="1" ht="26.25" thickBot="1">
      <c r="B30" s="8" t="s">
        <v>106</v>
      </c>
      <c r="C30" s="50">
        <v>0.85507260216974978</v>
      </c>
      <c r="D30" s="51">
        <v>0.8529764884395471</v>
      </c>
      <c r="E30" s="52">
        <v>0.49761885783361537</v>
      </c>
      <c r="F30" s="53">
        <v>0.48714705258037444</v>
      </c>
      <c r="G30" s="50">
        <v>0.49646458773131596</v>
      </c>
      <c r="H30" s="51">
        <v>0.50097669076902152</v>
      </c>
      <c r="I30" s="52">
        <v>0.38050392746769485</v>
      </c>
      <c r="J30" s="53">
        <v>0.39216889939005312</v>
      </c>
      <c r="K30" s="50">
        <v>0.52051890876262441</v>
      </c>
      <c r="L30" s="51">
        <v>0.52913678365097583</v>
      </c>
      <c r="M30" s="52">
        <v>0.52158977302736864</v>
      </c>
      <c r="N30" s="53">
        <v>0.52634692497993185</v>
      </c>
      <c r="O30" s="50">
        <v>0.48411071149872009</v>
      </c>
      <c r="P30" s="51">
        <v>0.48673305305068187</v>
      </c>
    </row>
    <row r="31" spans="2:23" s="1" customFormat="1" ht="13.5" customHeight="1" thickBot="1">
      <c r="B31" s="1012" t="s">
        <v>76</v>
      </c>
      <c r="C31" s="1012"/>
      <c r="D31" s="1012"/>
      <c r="E31" s="1012"/>
      <c r="F31" s="1012"/>
      <c r="G31" s="1012"/>
      <c r="H31" s="1012"/>
      <c r="I31" s="1012"/>
      <c r="J31" s="1012"/>
      <c r="K31" s="1012"/>
      <c r="L31" s="1012"/>
      <c r="M31" s="1012"/>
      <c r="N31" s="1012"/>
      <c r="O31" s="1012"/>
      <c r="P31" s="1012"/>
    </row>
    <row r="32" spans="2:23" s="1" customFormat="1" ht="12.75">
      <c r="B32" s="2" t="s">
        <v>107</v>
      </c>
      <c r="C32" s="54">
        <v>-2.3867199999931779E-3</v>
      </c>
      <c r="D32" s="55">
        <v>4.3558818915549885E-3</v>
      </c>
      <c r="E32" s="56">
        <v>2.1560520591211937E-2</v>
      </c>
      <c r="F32" s="57">
        <v>2.6586909744116042E-2</v>
      </c>
      <c r="G32" s="54">
        <v>2.2038419540204034E-2</v>
      </c>
      <c r="H32" s="55">
        <v>5.1240993777056799E-2</v>
      </c>
      <c r="I32" s="56">
        <v>2.4689267831371205E-2</v>
      </c>
      <c r="J32" s="57">
        <v>4.2531154393429117E-2</v>
      </c>
      <c r="K32" s="54">
        <v>6.6683548684966121E-2</v>
      </c>
      <c r="L32" s="55">
        <v>0.11531925656694435</v>
      </c>
      <c r="M32" s="56">
        <v>1.3922763791647129E-2</v>
      </c>
      <c r="N32" s="57">
        <v>5.0111916065473362E-2</v>
      </c>
      <c r="O32" s="54">
        <v>2.2470386609952878E-2</v>
      </c>
      <c r="P32" s="55">
        <v>3.8743505639129455E-2</v>
      </c>
      <c r="T32" s="103"/>
      <c r="U32" s="103"/>
      <c r="V32" s="103">
        <f>C36</f>
        <v>2.0365296112275326E-2</v>
      </c>
      <c r="W32" s="103">
        <f>C35</f>
        <v>4.0532649003381712E-3</v>
      </c>
    </row>
    <row r="33" spans="2:23" s="1" customFormat="1" ht="12.75">
      <c r="B33" s="4" t="s">
        <v>108</v>
      </c>
      <c r="C33" s="54">
        <v>-2.9060088015440536E-3</v>
      </c>
      <c r="D33" s="55">
        <v>5.2552320667985427E-3</v>
      </c>
      <c r="E33" s="56">
        <v>4.5130321630013626E-2</v>
      </c>
      <c r="F33" s="57">
        <v>5.4211515101434397E-2</v>
      </c>
      <c r="G33" s="54">
        <v>4.8557680966299997E-2</v>
      </c>
      <c r="H33" s="55">
        <v>0.10256894267860754</v>
      </c>
      <c r="I33" s="56">
        <v>4.7994417433596309E-2</v>
      </c>
      <c r="J33" s="57">
        <v>8.1244224186852759E-2</v>
      </c>
      <c r="K33" s="54">
        <v>0.11512343295241452</v>
      </c>
      <c r="L33" s="55">
        <v>0.19513248166517783</v>
      </c>
      <c r="M33" s="56">
        <v>3.1032556862546547E-2</v>
      </c>
      <c r="N33" s="57">
        <v>0.11259053901695047</v>
      </c>
      <c r="O33" s="54">
        <v>4.4139960328628235E-2</v>
      </c>
      <c r="P33" s="55">
        <v>7.3810672833404256E-2</v>
      </c>
      <c r="T33" s="103"/>
      <c r="U33" s="103"/>
      <c r="V33" s="103">
        <f>E36</f>
        <v>3.6544147552533518E-2</v>
      </c>
      <c r="W33" s="103">
        <f>E35</f>
        <v>3.8131233132159201E-2</v>
      </c>
    </row>
    <row r="34" spans="2:23" s="1" customFormat="1" ht="12.75">
      <c r="B34" s="4" t="s">
        <v>109</v>
      </c>
      <c r="C34" s="54">
        <v>-1.3773774813917734E-2</v>
      </c>
      <c r="D34" s="55">
        <v>2.5864401854877182E-2</v>
      </c>
      <c r="E34" s="56">
        <v>3.2417875773145879E-2</v>
      </c>
      <c r="F34" s="57">
        <v>4.2057480102015113E-2</v>
      </c>
      <c r="G34" s="54">
        <v>5.683255330355616E-2</v>
      </c>
      <c r="H34" s="55">
        <v>0.12110172241907227</v>
      </c>
      <c r="I34" s="56">
        <v>2.1458483496927343E-2</v>
      </c>
      <c r="J34" s="57">
        <v>3.6757023458255704E-2</v>
      </c>
      <c r="K34" s="54">
        <v>9.9270891787861831E-2</v>
      </c>
      <c r="L34" s="55">
        <v>0.16830717756528063</v>
      </c>
      <c r="M34" s="56">
        <v>3.5701519939675019E-2</v>
      </c>
      <c r="N34" s="57">
        <v>0.12585359377457211</v>
      </c>
      <c r="O34" s="54">
        <v>3.0572334864058658E-2</v>
      </c>
      <c r="P34" s="55">
        <v>5.3051392860304171E-2</v>
      </c>
      <c r="T34" s="103"/>
      <c r="U34" s="103"/>
      <c r="V34" s="103">
        <f>G36</f>
        <v>7.87013960250635E-2</v>
      </c>
      <c r="W34" s="103">
        <f>G35</f>
        <v>5.0987860867748411E-2</v>
      </c>
    </row>
    <row r="35" spans="2:23" s="1" customFormat="1" ht="12.75">
      <c r="B35" s="4" t="s">
        <v>110</v>
      </c>
      <c r="C35" s="54">
        <v>4.0532649003381712E-3</v>
      </c>
      <c r="D35" s="55">
        <v>7.7171496147151438E-3</v>
      </c>
      <c r="E35" s="56">
        <v>3.8131233132159201E-2</v>
      </c>
      <c r="F35" s="57">
        <v>4.7116615165578891E-2</v>
      </c>
      <c r="G35" s="54">
        <v>5.0987860867748411E-2</v>
      </c>
      <c r="H35" s="55">
        <v>5.8644991381076921E-2</v>
      </c>
      <c r="I35" s="56">
        <v>5.5895485280525459E-2</v>
      </c>
      <c r="J35" s="57">
        <v>8.7210129642671469E-2</v>
      </c>
      <c r="K35" s="54">
        <v>7.4574672849682416E-2</v>
      </c>
      <c r="L35" s="55">
        <v>0.11499397062085046</v>
      </c>
      <c r="M35" s="56">
        <v>3.4582657911035493E-2</v>
      </c>
      <c r="N35" s="57">
        <v>6.7094302556677282E-2</v>
      </c>
      <c r="O35" s="54">
        <v>4.3675877770225607E-2</v>
      </c>
      <c r="P35" s="55">
        <v>6.1547883460278251E-2</v>
      </c>
      <c r="T35" s="103"/>
      <c r="U35" s="103"/>
      <c r="V35" s="103">
        <f>I36</f>
        <v>2.9183458346815652E-2</v>
      </c>
      <c r="W35" s="103">
        <f>I35</f>
        <v>5.5895485280525459E-2</v>
      </c>
    </row>
    <row r="36" spans="2:23" s="1" customFormat="1" ht="12.75">
      <c r="B36" s="4" t="s">
        <v>111</v>
      </c>
      <c r="C36" s="54">
        <v>2.0365296112275326E-2</v>
      </c>
      <c r="D36" s="55">
        <v>3.988592118625349E-2</v>
      </c>
      <c r="E36" s="56">
        <v>3.6544147552533518E-2</v>
      </c>
      <c r="F36" s="57">
        <v>4.9108149185308023E-2</v>
      </c>
      <c r="G36" s="54">
        <v>7.87013960250635E-2</v>
      </c>
      <c r="H36" s="55">
        <v>8.6523687295220239E-2</v>
      </c>
      <c r="I36" s="56">
        <v>2.9183458346815652E-2</v>
      </c>
      <c r="J36" s="57">
        <v>4.583281201926042E-2</v>
      </c>
      <c r="K36" s="54">
        <v>7.665463453993418E-2</v>
      </c>
      <c r="L36" s="55">
        <v>0.11755588105134865</v>
      </c>
      <c r="M36" s="56">
        <v>5.3388191819022657E-2</v>
      </c>
      <c r="N36" s="57">
        <v>0.10137501639604261</v>
      </c>
      <c r="O36" s="54">
        <v>3.7683484375777704E-2</v>
      </c>
      <c r="P36" s="55">
        <v>5.4761449482561231E-2</v>
      </c>
      <c r="T36" s="103"/>
      <c r="U36" s="103"/>
      <c r="V36" s="103">
        <f>K36</f>
        <v>7.665463453993418E-2</v>
      </c>
      <c r="W36" s="103">
        <f>K35</f>
        <v>7.4574672849682416E-2</v>
      </c>
    </row>
    <row r="37" spans="2:23" s="1" customFormat="1" ht="38.25">
      <c r="B37" s="6" t="s">
        <v>112</v>
      </c>
      <c r="C37" s="136">
        <v>0.11550172501584099</v>
      </c>
      <c r="D37" s="137">
        <v>0.11494749394487982</v>
      </c>
      <c r="E37" s="140">
        <v>2.1726831766076367</v>
      </c>
      <c r="F37" s="141">
        <v>2.0341168042572493</v>
      </c>
      <c r="G37" s="136">
        <v>1.4826225464270322</v>
      </c>
      <c r="H37" s="137">
        <v>1.4339611373929155</v>
      </c>
      <c r="I37" s="140">
        <v>3.3250284869303974</v>
      </c>
      <c r="J37" s="141">
        <v>3.2469311408966983</v>
      </c>
      <c r="K37" s="136">
        <v>2.8022218819080549</v>
      </c>
      <c r="L37" s="137">
        <v>3.6218203382629373</v>
      </c>
      <c r="M37" s="140">
        <v>1.4807999320067973</v>
      </c>
      <c r="N37" s="141">
        <v>1.5324728158945176</v>
      </c>
      <c r="O37" s="136">
        <v>1.9390006443805023</v>
      </c>
      <c r="P37" s="137">
        <v>1.8779849287596846</v>
      </c>
      <c r="T37" s="103"/>
      <c r="U37" s="103"/>
      <c r="V37" s="103">
        <f>M36</f>
        <v>5.3388191819022657E-2</v>
      </c>
      <c r="W37" s="103">
        <f>M35</f>
        <v>3.4582657911035493E-2</v>
      </c>
    </row>
    <row r="38" spans="2:23" s="1" customFormat="1" ht="39.75" customHeight="1" thickBot="1">
      <c r="B38" s="8" t="s">
        <v>113</v>
      </c>
      <c r="C38" s="138">
        <v>-1.5908947509872429E-3</v>
      </c>
      <c r="D38" s="139">
        <v>2.9730481756014334E-3</v>
      </c>
      <c r="E38" s="142">
        <v>7.0433773313670331E-2</v>
      </c>
      <c r="F38" s="143">
        <v>8.5549827020223818E-2</v>
      </c>
      <c r="G38" s="138">
        <v>8.4261224898868475E-2</v>
      </c>
      <c r="H38" s="139">
        <v>0.17365516362029401</v>
      </c>
      <c r="I38" s="142">
        <v>7.1350068913609219E-2</v>
      </c>
      <c r="J38" s="143">
        <v>0.1193475241132809</v>
      </c>
      <c r="K38" s="138">
        <v>0.27817906520447305</v>
      </c>
      <c r="L38" s="139">
        <v>0.60957835878156497</v>
      </c>
      <c r="M38" s="142">
        <v>5.2866808299210075E-2</v>
      </c>
      <c r="N38" s="143">
        <v>0.19286721124216327</v>
      </c>
      <c r="O38" s="138">
        <v>5.9279777001626226E-2</v>
      </c>
      <c r="P38" s="139">
        <v>9.9629716241360369E-2</v>
      </c>
      <c r="T38" s="103"/>
      <c r="U38" s="103"/>
      <c r="V38" s="103">
        <f>O36</f>
        <v>3.7683484375777704E-2</v>
      </c>
      <c r="W38" s="103">
        <f>O35</f>
        <v>4.3675877770225607E-2</v>
      </c>
    </row>
    <row r="39" spans="2:23" ht="39.6" customHeight="1">
      <c r="B39" s="1024" t="s">
        <v>179</v>
      </c>
      <c r="C39" s="1024"/>
      <c r="D39" s="1024"/>
      <c r="E39" s="1024"/>
      <c r="F39" s="1024"/>
      <c r="G39" s="1024"/>
      <c r="H39" s="1024"/>
      <c r="I39" s="1024"/>
      <c r="J39" s="1024"/>
      <c r="K39" s="1024"/>
      <c r="L39" s="1024"/>
      <c r="M39" s="1024"/>
      <c r="N39" s="1024"/>
      <c r="O39" s="1024"/>
      <c r="P39" s="1024"/>
    </row>
    <row r="42" spans="2:23">
      <c r="D42" s="58"/>
      <c r="F42" s="58"/>
      <c r="H42" s="58"/>
      <c r="J42" s="58"/>
      <c r="L42" s="58"/>
      <c r="N42" s="58"/>
      <c r="P42" s="58"/>
    </row>
    <row r="43" spans="2:23">
      <c r="D43" s="58"/>
      <c r="F43" s="58"/>
      <c r="H43" s="58"/>
      <c r="J43" s="58"/>
      <c r="L43" s="58"/>
      <c r="N43" s="58"/>
      <c r="P43" s="58"/>
    </row>
    <row r="44" spans="2:23">
      <c r="D44" s="58"/>
      <c r="F44" s="58"/>
      <c r="H44" s="58"/>
      <c r="J44" s="58"/>
      <c r="L44" s="58"/>
      <c r="N44" s="58"/>
      <c r="P44" s="58"/>
    </row>
    <row r="47" spans="2:23">
      <c r="D47" s="59"/>
      <c r="E47" s="59"/>
      <c r="F47" s="59"/>
      <c r="G47" s="59"/>
      <c r="H47" s="59"/>
      <c r="I47" s="59"/>
      <c r="J47" s="59"/>
      <c r="K47" s="59"/>
      <c r="L47" s="59"/>
      <c r="M47" s="59"/>
      <c r="N47" s="59"/>
      <c r="O47" s="59"/>
      <c r="P47" s="59"/>
    </row>
    <row r="48" spans="2:23">
      <c r="D48" s="59"/>
      <c r="E48" s="59"/>
      <c r="F48" s="59"/>
      <c r="G48" s="59"/>
      <c r="H48" s="59"/>
      <c r="I48" s="59"/>
      <c r="J48" s="59"/>
      <c r="K48" s="59"/>
      <c r="L48" s="59"/>
      <c r="M48" s="59"/>
      <c r="N48" s="59"/>
      <c r="O48" s="59"/>
      <c r="P48" s="59"/>
    </row>
    <row r="49" spans="4:16">
      <c r="D49" s="59"/>
      <c r="E49" s="59"/>
      <c r="F49" s="59"/>
      <c r="G49" s="59"/>
      <c r="H49" s="59"/>
      <c r="I49" s="59"/>
      <c r="J49" s="59"/>
      <c r="K49" s="59"/>
      <c r="L49" s="59"/>
      <c r="M49" s="59"/>
      <c r="N49" s="59"/>
      <c r="O49" s="59"/>
      <c r="P49" s="59"/>
    </row>
    <row r="50" spans="4:16">
      <c r="D50" s="59"/>
      <c r="E50" s="59"/>
      <c r="F50" s="59"/>
      <c r="G50" s="59"/>
      <c r="H50" s="59"/>
      <c r="I50" s="59"/>
      <c r="J50" s="59"/>
      <c r="K50" s="59"/>
      <c r="L50" s="59"/>
      <c r="M50" s="59"/>
      <c r="N50" s="59"/>
      <c r="O50" s="59"/>
      <c r="P50" s="59"/>
    </row>
    <row r="51" spans="4:16">
      <c r="D51" s="59"/>
      <c r="E51" s="59"/>
      <c r="F51" s="59"/>
      <c r="G51" s="59"/>
      <c r="H51" s="59"/>
      <c r="I51" s="59"/>
      <c r="J51" s="59"/>
      <c r="K51" s="59"/>
      <c r="L51" s="59"/>
      <c r="M51" s="59"/>
      <c r="N51" s="59"/>
      <c r="O51" s="59"/>
      <c r="P51" s="59"/>
    </row>
    <row r="52" spans="4:16">
      <c r="D52" s="59"/>
    </row>
  </sheetData>
  <mergeCells count="22">
    <mergeCell ref="B39:P39"/>
    <mergeCell ref="O1:P1"/>
    <mergeCell ref="B3:P3"/>
    <mergeCell ref="B5:B6"/>
    <mergeCell ref="C5:D5"/>
    <mergeCell ref="E5:F5"/>
    <mergeCell ref="G5:H5"/>
    <mergeCell ref="I5:J5"/>
    <mergeCell ref="K5:L5"/>
    <mergeCell ref="M5:N5"/>
    <mergeCell ref="O5:P5"/>
    <mergeCell ref="O7:P7"/>
    <mergeCell ref="B10:P10"/>
    <mergeCell ref="B16:P16"/>
    <mergeCell ref="B21:P21"/>
    <mergeCell ref="B31:P31"/>
    <mergeCell ref="M7:N7"/>
    <mergeCell ref="C7:D7"/>
    <mergeCell ref="E7:F7"/>
    <mergeCell ref="G7:H7"/>
    <mergeCell ref="I7:J7"/>
    <mergeCell ref="K7:L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M45"/>
  <sheetViews>
    <sheetView workbookViewId="0">
      <selection activeCell="H53" sqref="H53"/>
    </sheetView>
  </sheetViews>
  <sheetFormatPr defaultColWidth="9.140625" defaultRowHeight="14.25"/>
  <cols>
    <col min="1" max="1" width="9.140625" style="10"/>
    <col min="2" max="2" width="34" style="10" customWidth="1"/>
    <col min="3" max="4" width="7.85546875" style="10" customWidth="1"/>
    <col min="5" max="6" width="8.140625" style="10" bestFit="1" customWidth="1"/>
    <col min="7" max="8" width="8.42578125" style="10" customWidth="1"/>
    <col min="9" max="10" width="7.85546875" style="10" customWidth="1"/>
    <col min="11" max="245" width="9.140625" style="10"/>
    <col min="246" max="246" width="35.42578125" style="10" customWidth="1"/>
    <col min="247" max="248" width="7.85546875" style="10" customWidth="1"/>
    <col min="249" max="250" width="8.140625" style="10" bestFit="1" customWidth="1"/>
    <col min="251" max="252" width="8.42578125" style="10" customWidth="1"/>
    <col min="253" max="254" width="7.85546875" style="10" customWidth="1"/>
    <col min="255" max="501" width="9.140625" style="10"/>
    <col min="502" max="502" width="35.42578125" style="10" customWidth="1"/>
    <col min="503" max="504" width="7.85546875" style="10" customWidth="1"/>
    <col min="505" max="506" width="8.140625" style="10" bestFit="1" customWidth="1"/>
    <col min="507" max="508" width="8.42578125" style="10" customWidth="1"/>
    <col min="509" max="510" width="7.85546875" style="10" customWidth="1"/>
    <col min="511" max="757" width="9.140625" style="10"/>
    <col min="758" max="758" width="35.42578125" style="10" customWidth="1"/>
    <col min="759" max="760" width="7.85546875" style="10" customWidth="1"/>
    <col min="761" max="762" width="8.140625" style="10" bestFit="1" customWidth="1"/>
    <col min="763" max="764" width="8.42578125" style="10" customWidth="1"/>
    <col min="765" max="766" width="7.85546875" style="10" customWidth="1"/>
    <col min="767" max="1013" width="9.140625" style="10"/>
    <col min="1014" max="1014" width="35.42578125" style="10" customWidth="1"/>
    <col min="1015" max="1016" width="7.85546875" style="10" customWidth="1"/>
    <col min="1017" max="1018" width="8.140625" style="10" bestFit="1" customWidth="1"/>
    <col min="1019" max="1020" width="8.42578125" style="10" customWidth="1"/>
    <col min="1021" max="1022" width="7.85546875" style="10" customWidth="1"/>
    <col min="1023" max="1269" width="9.140625" style="10"/>
    <col min="1270" max="1270" width="35.42578125" style="10" customWidth="1"/>
    <col min="1271" max="1272" width="7.85546875" style="10" customWidth="1"/>
    <col min="1273" max="1274" width="8.140625" style="10" bestFit="1" customWidth="1"/>
    <col min="1275" max="1276" width="8.42578125" style="10" customWidth="1"/>
    <col min="1277" max="1278" width="7.85546875" style="10" customWidth="1"/>
    <col min="1279" max="1525" width="9.140625" style="10"/>
    <col min="1526" max="1526" width="35.42578125" style="10" customWidth="1"/>
    <col min="1527" max="1528" width="7.85546875" style="10" customWidth="1"/>
    <col min="1529" max="1530" width="8.140625" style="10" bestFit="1" customWidth="1"/>
    <col min="1531" max="1532" width="8.42578125" style="10" customWidth="1"/>
    <col min="1533" max="1534" width="7.85546875" style="10" customWidth="1"/>
    <col min="1535" max="1781" width="9.140625" style="10"/>
    <col min="1782" max="1782" width="35.42578125" style="10" customWidth="1"/>
    <col min="1783" max="1784" width="7.85546875" style="10" customWidth="1"/>
    <col min="1785" max="1786" width="8.140625" style="10" bestFit="1" customWidth="1"/>
    <col min="1787" max="1788" width="8.42578125" style="10" customWidth="1"/>
    <col min="1789" max="1790" width="7.85546875" style="10" customWidth="1"/>
    <col min="1791" max="2037" width="9.140625" style="10"/>
    <col min="2038" max="2038" width="35.42578125" style="10" customWidth="1"/>
    <col min="2039" max="2040" width="7.85546875" style="10" customWidth="1"/>
    <col min="2041" max="2042" width="8.140625" style="10" bestFit="1" customWidth="1"/>
    <col min="2043" max="2044" width="8.42578125" style="10" customWidth="1"/>
    <col min="2045" max="2046" width="7.85546875" style="10" customWidth="1"/>
    <col min="2047" max="2293" width="9.140625" style="10"/>
    <col min="2294" max="2294" width="35.42578125" style="10" customWidth="1"/>
    <col min="2295" max="2296" width="7.85546875" style="10" customWidth="1"/>
    <col min="2297" max="2298" width="8.140625" style="10" bestFit="1" customWidth="1"/>
    <col min="2299" max="2300" width="8.42578125" style="10" customWidth="1"/>
    <col min="2301" max="2302" width="7.85546875" style="10" customWidth="1"/>
    <col min="2303" max="2549" width="9.140625" style="10"/>
    <col min="2550" max="2550" width="35.42578125" style="10" customWidth="1"/>
    <col min="2551" max="2552" width="7.85546875" style="10" customWidth="1"/>
    <col min="2553" max="2554" width="8.140625" style="10" bestFit="1" customWidth="1"/>
    <col min="2555" max="2556" width="8.42578125" style="10" customWidth="1"/>
    <col min="2557" max="2558" width="7.85546875" style="10" customWidth="1"/>
    <col min="2559" max="2805" width="9.140625" style="10"/>
    <col min="2806" max="2806" width="35.42578125" style="10" customWidth="1"/>
    <col min="2807" max="2808" width="7.85546875" style="10" customWidth="1"/>
    <col min="2809" max="2810" width="8.140625" style="10" bestFit="1" customWidth="1"/>
    <col min="2811" max="2812" width="8.42578125" style="10" customWidth="1"/>
    <col min="2813" max="2814" width="7.85546875" style="10" customWidth="1"/>
    <col min="2815" max="3061" width="9.140625" style="10"/>
    <col min="3062" max="3062" width="35.42578125" style="10" customWidth="1"/>
    <col min="3063" max="3064" width="7.85546875" style="10" customWidth="1"/>
    <col min="3065" max="3066" width="8.140625" style="10" bestFit="1" customWidth="1"/>
    <col min="3067" max="3068" width="8.42578125" style="10" customWidth="1"/>
    <col min="3069" max="3070" width="7.85546875" style="10" customWidth="1"/>
    <col min="3071" max="3317" width="9.140625" style="10"/>
    <col min="3318" max="3318" width="35.42578125" style="10" customWidth="1"/>
    <col min="3319" max="3320" width="7.85546875" style="10" customWidth="1"/>
    <col min="3321" max="3322" width="8.140625" style="10" bestFit="1" customWidth="1"/>
    <col min="3323" max="3324" width="8.42578125" style="10" customWidth="1"/>
    <col min="3325" max="3326" width="7.85546875" style="10" customWidth="1"/>
    <col min="3327" max="3573" width="9.140625" style="10"/>
    <col min="3574" max="3574" width="35.42578125" style="10" customWidth="1"/>
    <col min="3575" max="3576" width="7.85546875" style="10" customWidth="1"/>
    <col min="3577" max="3578" width="8.140625" style="10" bestFit="1" customWidth="1"/>
    <col min="3579" max="3580" width="8.42578125" style="10" customWidth="1"/>
    <col min="3581" max="3582" width="7.85546875" style="10" customWidth="1"/>
    <col min="3583" max="3829" width="9.140625" style="10"/>
    <col min="3830" max="3830" width="35.42578125" style="10" customWidth="1"/>
    <col min="3831" max="3832" width="7.85546875" style="10" customWidth="1"/>
    <col min="3833" max="3834" width="8.140625" style="10" bestFit="1" customWidth="1"/>
    <col min="3835" max="3836" width="8.42578125" style="10" customWidth="1"/>
    <col min="3837" max="3838" width="7.85546875" style="10" customWidth="1"/>
    <col min="3839" max="4085" width="9.140625" style="10"/>
    <col min="4086" max="4086" width="35.42578125" style="10" customWidth="1"/>
    <col min="4087" max="4088" width="7.85546875" style="10" customWidth="1"/>
    <col min="4089" max="4090" width="8.140625" style="10" bestFit="1" customWidth="1"/>
    <col min="4091" max="4092" width="8.42578125" style="10" customWidth="1"/>
    <col min="4093" max="4094" width="7.85546875" style="10" customWidth="1"/>
    <col min="4095" max="4341" width="9.140625" style="10"/>
    <col min="4342" max="4342" width="35.42578125" style="10" customWidth="1"/>
    <col min="4343" max="4344" width="7.85546875" style="10" customWidth="1"/>
    <col min="4345" max="4346" width="8.140625" style="10" bestFit="1" customWidth="1"/>
    <col min="4347" max="4348" width="8.42578125" style="10" customWidth="1"/>
    <col min="4349" max="4350" width="7.85546875" style="10" customWidth="1"/>
    <col min="4351" max="4597" width="9.140625" style="10"/>
    <col min="4598" max="4598" width="35.42578125" style="10" customWidth="1"/>
    <col min="4599" max="4600" width="7.85546875" style="10" customWidth="1"/>
    <col min="4601" max="4602" width="8.140625" style="10" bestFit="1" customWidth="1"/>
    <col min="4603" max="4604" width="8.42578125" style="10" customWidth="1"/>
    <col min="4605" max="4606" width="7.85546875" style="10" customWidth="1"/>
    <col min="4607" max="4853" width="9.140625" style="10"/>
    <col min="4854" max="4854" width="35.42578125" style="10" customWidth="1"/>
    <col min="4855" max="4856" width="7.85546875" style="10" customWidth="1"/>
    <col min="4857" max="4858" width="8.140625" style="10" bestFit="1" customWidth="1"/>
    <col min="4859" max="4860" width="8.42578125" style="10" customWidth="1"/>
    <col min="4861" max="4862" width="7.85546875" style="10" customWidth="1"/>
    <col min="4863" max="5109" width="9.140625" style="10"/>
    <col min="5110" max="5110" width="35.42578125" style="10" customWidth="1"/>
    <col min="5111" max="5112" width="7.85546875" style="10" customWidth="1"/>
    <col min="5113" max="5114" width="8.140625" style="10" bestFit="1" customWidth="1"/>
    <col min="5115" max="5116" width="8.42578125" style="10" customWidth="1"/>
    <col min="5117" max="5118" width="7.85546875" style="10" customWidth="1"/>
    <col min="5119" max="5365" width="9.140625" style="10"/>
    <col min="5366" max="5366" width="35.42578125" style="10" customWidth="1"/>
    <col min="5367" max="5368" width="7.85546875" style="10" customWidth="1"/>
    <col min="5369" max="5370" width="8.140625" style="10" bestFit="1" customWidth="1"/>
    <col min="5371" max="5372" width="8.42578125" style="10" customWidth="1"/>
    <col min="5373" max="5374" width="7.85546875" style="10" customWidth="1"/>
    <col min="5375" max="5621" width="9.140625" style="10"/>
    <col min="5622" max="5622" width="35.42578125" style="10" customWidth="1"/>
    <col min="5623" max="5624" width="7.85546875" style="10" customWidth="1"/>
    <col min="5625" max="5626" width="8.140625" style="10" bestFit="1" customWidth="1"/>
    <col min="5627" max="5628" width="8.42578125" style="10" customWidth="1"/>
    <col min="5629" max="5630" width="7.85546875" style="10" customWidth="1"/>
    <col min="5631" max="5877" width="9.140625" style="10"/>
    <col min="5878" max="5878" width="35.42578125" style="10" customWidth="1"/>
    <col min="5879" max="5880" width="7.85546875" style="10" customWidth="1"/>
    <col min="5881" max="5882" width="8.140625" style="10" bestFit="1" customWidth="1"/>
    <col min="5883" max="5884" width="8.42578125" style="10" customWidth="1"/>
    <col min="5885" max="5886" width="7.85546875" style="10" customWidth="1"/>
    <col min="5887" max="6133" width="9.140625" style="10"/>
    <col min="6134" max="6134" width="35.42578125" style="10" customWidth="1"/>
    <col min="6135" max="6136" width="7.85546875" style="10" customWidth="1"/>
    <col min="6137" max="6138" width="8.140625" style="10" bestFit="1" customWidth="1"/>
    <col min="6139" max="6140" width="8.42578125" style="10" customWidth="1"/>
    <col min="6141" max="6142" width="7.85546875" style="10" customWidth="1"/>
    <col min="6143" max="6389" width="9.140625" style="10"/>
    <col min="6390" max="6390" width="35.42578125" style="10" customWidth="1"/>
    <col min="6391" max="6392" width="7.85546875" style="10" customWidth="1"/>
    <col min="6393" max="6394" width="8.140625" style="10" bestFit="1" customWidth="1"/>
    <col min="6395" max="6396" width="8.42578125" style="10" customWidth="1"/>
    <col min="6397" max="6398" width="7.85546875" style="10" customWidth="1"/>
    <col min="6399" max="6645" width="9.140625" style="10"/>
    <col min="6646" max="6646" width="35.42578125" style="10" customWidth="1"/>
    <col min="6647" max="6648" width="7.85546875" style="10" customWidth="1"/>
    <col min="6649" max="6650" width="8.140625" style="10" bestFit="1" customWidth="1"/>
    <col min="6651" max="6652" width="8.42578125" style="10" customWidth="1"/>
    <col min="6653" max="6654" width="7.85546875" style="10" customWidth="1"/>
    <col min="6655" max="6901" width="9.140625" style="10"/>
    <col min="6902" max="6902" width="35.42578125" style="10" customWidth="1"/>
    <col min="6903" max="6904" width="7.85546875" style="10" customWidth="1"/>
    <col min="6905" max="6906" width="8.140625" style="10" bestFit="1" customWidth="1"/>
    <col min="6907" max="6908" width="8.42578125" style="10" customWidth="1"/>
    <col min="6909" max="6910" width="7.85546875" style="10" customWidth="1"/>
    <col min="6911" max="7157" width="9.140625" style="10"/>
    <col min="7158" max="7158" width="35.42578125" style="10" customWidth="1"/>
    <col min="7159" max="7160" width="7.85546875" style="10" customWidth="1"/>
    <col min="7161" max="7162" width="8.140625" style="10" bestFit="1" customWidth="1"/>
    <col min="7163" max="7164" width="8.42578125" style="10" customWidth="1"/>
    <col min="7165" max="7166" width="7.85546875" style="10" customWidth="1"/>
    <col min="7167" max="7413" width="9.140625" style="10"/>
    <col min="7414" max="7414" width="35.42578125" style="10" customWidth="1"/>
    <col min="7415" max="7416" width="7.85546875" style="10" customWidth="1"/>
    <col min="7417" max="7418" width="8.140625" style="10" bestFit="1" customWidth="1"/>
    <col min="7419" max="7420" width="8.42578125" style="10" customWidth="1"/>
    <col min="7421" max="7422" width="7.85546875" style="10" customWidth="1"/>
    <col min="7423" max="7669" width="9.140625" style="10"/>
    <col min="7670" max="7670" width="35.42578125" style="10" customWidth="1"/>
    <col min="7671" max="7672" width="7.85546875" style="10" customWidth="1"/>
    <col min="7673" max="7674" width="8.140625" style="10" bestFit="1" customWidth="1"/>
    <col min="7675" max="7676" width="8.42578125" style="10" customWidth="1"/>
    <col min="7677" max="7678" width="7.85546875" style="10" customWidth="1"/>
    <col min="7679" max="7925" width="9.140625" style="10"/>
    <col min="7926" max="7926" width="35.42578125" style="10" customWidth="1"/>
    <col min="7927" max="7928" width="7.85546875" style="10" customWidth="1"/>
    <col min="7929" max="7930" width="8.140625" style="10" bestFit="1" customWidth="1"/>
    <col min="7931" max="7932" width="8.42578125" style="10" customWidth="1"/>
    <col min="7933" max="7934" width="7.85546875" style="10" customWidth="1"/>
    <col min="7935" max="8181" width="9.140625" style="10"/>
    <col min="8182" max="8182" width="35.42578125" style="10" customWidth="1"/>
    <col min="8183" max="8184" width="7.85546875" style="10" customWidth="1"/>
    <col min="8185" max="8186" width="8.140625" style="10" bestFit="1" customWidth="1"/>
    <col min="8187" max="8188" width="8.42578125" style="10" customWidth="1"/>
    <col min="8189" max="8190" width="7.85546875" style="10" customWidth="1"/>
    <col min="8191" max="8437" width="9.140625" style="10"/>
    <col min="8438" max="8438" width="35.42578125" style="10" customWidth="1"/>
    <col min="8439" max="8440" width="7.85546875" style="10" customWidth="1"/>
    <col min="8441" max="8442" width="8.140625" style="10" bestFit="1" customWidth="1"/>
    <col min="8443" max="8444" width="8.42578125" style="10" customWidth="1"/>
    <col min="8445" max="8446" width="7.85546875" style="10" customWidth="1"/>
    <col min="8447" max="8693" width="9.140625" style="10"/>
    <col min="8694" max="8694" width="35.42578125" style="10" customWidth="1"/>
    <col min="8695" max="8696" width="7.85546875" style="10" customWidth="1"/>
    <col min="8697" max="8698" width="8.140625" style="10" bestFit="1" customWidth="1"/>
    <col min="8699" max="8700" width="8.42578125" style="10" customWidth="1"/>
    <col min="8701" max="8702" width="7.85546875" style="10" customWidth="1"/>
    <col min="8703" max="8949" width="9.140625" style="10"/>
    <col min="8950" max="8950" width="35.42578125" style="10" customWidth="1"/>
    <col min="8951" max="8952" width="7.85546875" style="10" customWidth="1"/>
    <col min="8953" max="8954" width="8.140625" style="10" bestFit="1" customWidth="1"/>
    <col min="8955" max="8956" width="8.42578125" style="10" customWidth="1"/>
    <col min="8957" max="8958" width="7.85546875" style="10" customWidth="1"/>
    <col min="8959" max="9205" width="9.140625" style="10"/>
    <col min="9206" max="9206" width="35.42578125" style="10" customWidth="1"/>
    <col min="9207" max="9208" width="7.85546875" style="10" customWidth="1"/>
    <col min="9209" max="9210" width="8.140625" style="10" bestFit="1" customWidth="1"/>
    <col min="9211" max="9212" width="8.42578125" style="10" customWidth="1"/>
    <col min="9213" max="9214" width="7.85546875" style="10" customWidth="1"/>
    <col min="9215" max="9461" width="9.140625" style="10"/>
    <col min="9462" max="9462" width="35.42578125" style="10" customWidth="1"/>
    <col min="9463" max="9464" width="7.85546875" style="10" customWidth="1"/>
    <col min="9465" max="9466" width="8.140625" style="10" bestFit="1" customWidth="1"/>
    <col min="9467" max="9468" width="8.42578125" style="10" customWidth="1"/>
    <col min="9469" max="9470" width="7.85546875" style="10" customWidth="1"/>
    <col min="9471" max="9717" width="9.140625" style="10"/>
    <col min="9718" max="9718" width="35.42578125" style="10" customWidth="1"/>
    <col min="9719" max="9720" width="7.85546875" style="10" customWidth="1"/>
    <col min="9721" max="9722" width="8.140625" style="10" bestFit="1" customWidth="1"/>
    <col min="9723" max="9724" width="8.42578125" style="10" customWidth="1"/>
    <col min="9725" max="9726" width="7.85546875" style="10" customWidth="1"/>
    <col min="9727" max="9973" width="9.140625" style="10"/>
    <col min="9974" max="9974" width="35.42578125" style="10" customWidth="1"/>
    <col min="9975" max="9976" width="7.85546875" style="10" customWidth="1"/>
    <col min="9977" max="9978" width="8.140625" style="10" bestFit="1" customWidth="1"/>
    <col min="9979" max="9980" width="8.42578125" style="10" customWidth="1"/>
    <col min="9981" max="9982" width="7.85546875" style="10" customWidth="1"/>
    <col min="9983" max="10229" width="9.140625" style="10"/>
    <col min="10230" max="10230" width="35.42578125" style="10" customWidth="1"/>
    <col min="10231" max="10232" width="7.85546875" style="10" customWidth="1"/>
    <col min="10233" max="10234" width="8.140625" style="10" bestFit="1" customWidth="1"/>
    <col min="10235" max="10236" width="8.42578125" style="10" customWidth="1"/>
    <col min="10237" max="10238" width="7.85546875" style="10" customWidth="1"/>
    <col min="10239" max="10485" width="9.140625" style="10"/>
    <col min="10486" max="10486" width="35.42578125" style="10" customWidth="1"/>
    <col min="10487" max="10488" width="7.85546875" style="10" customWidth="1"/>
    <col min="10489" max="10490" width="8.140625" style="10" bestFit="1" customWidth="1"/>
    <col min="10491" max="10492" width="8.42578125" style="10" customWidth="1"/>
    <col min="10493" max="10494" width="7.85546875" style="10" customWidth="1"/>
    <col min="10495" max="10741" width="9.140625" style="10"/>
    <col min="10742" max="10742" width="35.42578125" style="10" customWidth="1"/>
    <col min="10743" max="10744" width="7.85546875" style="10" customWidth="1"/>
    <col min="10745" max="10746" width="8.140625" style="10" bestFit="1" customWidth="1"/>
    <col min="10747" max="10748" width="8.42578125" style="10" customWidth="1"/>
    <col min="10749" max="10750" width="7.85546875" style="10" customWidth="1"/>
    <col min="10751" max="10997" width="9.140625" style="10"/>
    <col min="10998" max="10998" width="35.42578125" style="10" customWidth="1"/>
    <col min="10999" max="11000" width="7.85546875" style="10" customWidth="1"/>
    <col min="11001" max="11002" width="8.140625" style="10" bestFit="1" customWidth="1"/>
    <col min="11003" max="11004" width="8.42578125" style="10" customWidth="1"/>
    <col min="11005" max="11006" width="7.85546875" style="10" customWidth="1"/>
    <col min="11007" max="11253" width="9.140625" style="10"/>
    <col min="11254" max="11254" width="35.42578125" style="10" customWidth="1"/>
    <col min="11255" max="11256" width="7.85546875" style="10" customWidth="1"/>
    <col min="11257" max="11258" width="8.140625" style="10" bestFit="1" customWidth="1"/>
    <col min="11259" max="11260" width="8.42578125" style="10" customWidth="1"/>
    <col min="11261" max="11262" width="7.85546875" style="10" customWidth="1"/>
    <col min="11263" max="11509" width="9.140625" style="10"/>
    <col min="11510" max="11510" width="35.42578125" style="10" customWidth="1"/>
    <col min="11511" max="11512" width="7.85546875" style="10" customWidth="1"/>
    <col min="11513" max="11514" width="8.140625" style="10" bestFit="1" customWidth="1"/>
    <col min="11515" max="11516" width="8.42578125" style="10" customWidth="1"/>
    <col min="11517" max="11518" width="7.85546875" style="10" customWidth="1"/>
    <col min="11519" max="11765" width="9.140625" style="10"/>
    <col min="11766" max="11766" width="35.42578125" style="10" customWidth="1"/>
    <col min="11767" max="11768" width="7.85546875" style="10" customWidth="1"/>
    <col min="11769" max="11770" width="8.140625" style="10" bestFit="1" customWidth="1"/>
    <col min="11771" max="11772" width="8.42578125" style="10" customWidth="1"/>
    <col min="11773" max="11774" width="7.85546875" style="10" customWidth="1"/>
    <col min="11775" max="12021" width="9.140625" style="10"/>
    <col min="12022" max="12022" width="35.42578125" style="10" customWidth="1"/>
    <col min="12023" max="12024" width="7.85546875" style="10" customWidth="1"/>
    <col min="12025" max="12026" width="8.140625" style="10" bestFit="1" customWidth="1"/>
    <col min="12027" max="12028" width="8.42578125" style="10" customWidth="1"/>
    <col min="12029" max="12030" width="7.85546875" style="10" customWidth="1"/>
    <col min="12031" max="12277" width="9.140625" style="10"/>
    <col min="12278" max="12278" width="35.42578125" style="10" customWidth="1"/>
    <col min="12279" max="12280" width="7.85546875" style="10" customWidth="1"/>
    <col min="12281" max="12282" width="8.140625" style="10" bestFit="1" customWidth="1"/>
    <col min="12283" max="12284" width="8.42578125" style="10" customWidth="1"/>
    <col min="12285" max="12286" width="7.85546875" style="10" customWidth="1"/>
    <col min="12287" max="12533" width="9.140625" style="10"/>
    <col min="12534" max="12534" width="35.42578125" style="10" customWidth="1"/>
    <col min="12535" max="12536" width="7.85546875" style="10" customWidth="1"/>
    <col min="12537" max="12538" width="8.140625" style="10" bestFit="1" customWidth="1"/>
    <col min="12539" max="12540" width="8.42578125" style="10" customWidth="1"/>
    <col min="12541" max="12542" width="7.85546875" style="10" customWidth="1"/>
    <col min="12543" max="12789" width="9.140625" style="10"/>
    <col min="12790" max="12790" width="35.42578125" style="10" customWidth="1"/>
    <col min="12791" max="12792" width="7.85546875" style="10" customWidth="1"/>
    <col min="12793" max="12794" width="8.140625" style="10" bestFit="1" customWidth="1"/>
    <col min="12795" max="12796" width="8.42578125" style="10" customWidth="1"/>
    <col min="12797" max="12798" width="7.85546875" style="10" customWidth="1"/>
    <col min="12799" max="13045" width="9.140625" style="10"/>
    <col min="13046" max="13046" width="35.42578125" style="10" customWidth="1"/>
    <col min="13047" max="13048" width="7.85546875" style="10" customWidth="1"/>
    <col min="13049" max="13050" width="8.140625" style="10" bestFit="1" customWidth="1"/>
    <col min="13051" max="13052" width="8.42578125" style="10" customWidth="1"/>
    <col min="13053" max="13054" width="7.85546875" style="10" customWidth="1"/>
    <col min="13055" max="13301" width="9.140625" style="10"/>
    <col min="13302" max="13302" width="35.42578125" style="10" customWidth="1"/>
    <col min="13303" max="13304" width="7.85546875" style="10" customWidth="1"/>
    <col min="13305" max="13306" width="8.140625" style="10" bestFit="1" customWidth="1"/>
    <col min="13307" max="13308" width="8.42578125" style="10" customWidth="1"/>
    <col min="13309" max="13310" width="7.85546875" style="10" customWidth="1"/>
    <col min="13311" max="13557" width="9.140625" style="10"/>
    <col min="13558" max="13558" width="35.42578125" style="10" customWidth="1"/>
    <col min="13559" max="13560" width="7.85546875" style="10" customWidth="1"/>
    <col min="13561" max="13562" width="8.140625" style="10" bestFit="1" customWidth="1"/>
    <col min="13563" max="13564" width="8.42578125" style="10" customWidth="1"/>
    <col min="13565" max="13566" width="7.85546875" style="10" customWidth="1"/>
    <col min="13567" max="13813" width="9.140625" style="10"/>
    <col min="13814" max="13814" width="35.42578125" style="10" customWidth="1"/>
    <col min="13815" max="13816" width="7.85546875" style="10" customWidth="1"/>
    <col min="13817" max="13818" width="8.140625" style="10" bestFit="1" customWidth="1"/>
    <col min="13819" max="13820" width="8.42578125" style="10" customWidth="1"/>
    <col min="13821" max="13822" width="7.85546875" style="10" customWidth="1"/>
    <col min="13823" max="14069" width="9.140625" style="10"/>
    <col min="14070" max="14070" width="35.42578125" style="10" customWidth="1"/>
    <col min="14071" max="14072" width="7.85546875" style="10" customWidth="1"/>
    <col min="14073" max="14074" width="8.140625" style="10" bestFit="1" customWidth="1"/>
    <col min="14075" max="14076" width="8.42578125" style="10" customWidth="1"/>
    <col min="14077" max="14078" width="7.85546875" style="10" customWidth="1"/>
    <col min="14079" max="14325" width="9.140625" style="10"/>
    <col min="14326" max="14326" width="35.42578125" style="10" customWidth="1"/>
    <col min="14327" max="14328" width="7.85546875" style="10" customWidth="1"/>
    <col min="14329" max="14330" width="8.140625" style="10" bestFit="1" customWidth="1"/>
    <col min="14331" max="14332" width="8.42578125" style="10" customWidth="1"/>
    <col min="14333" max="14334" width="7.85546875" style="10" customWidth="1"/>
    <col min="14335" max="14581" width="9.140625" style="10"/>
    <col min="14582" max="14582" width="35.42578125" style="10" customWidth="1"/>
    <col min="14583" max="14584" width="7.85546875" style="10" customWidth="1"/>
    <col min="14585" max="14586" width="8.140625" style="10" bestFit="1" customWidth="1"/>
    <col min="14587" max="14588" width="8.42578125" style="10" customWidth="1"/>
    <col min="14589" max="14590" width="7.85546875" style="10" customWidth="1"/>
    <col min="14591" max="14837" width="9.140625" style="10"/>
    <col min="14838" max="14838" width="35.42578125" style="10" customWidth="1"/>
    <col min="14839" max="14840" width="7.85546875" style="10" customWidth="1"/>
    <col min="14841" max="14842" width="8.140625" style="10" bestFit="1" customWidth="1"/>
    <col min="14843" max="14844" width="8.42578125" style="10" customWidth="1"/>
    <col min="14845" max="14846" width="7.85546875" style="10" customWidth="1"/>
    <col min="14847" max="15093" width="9.140625" style="10"/>
    <col min="15094" max="15094" width="35.42578125" style="10" customWidth="1"/>
    <col min="15095" max="15096" width="7.85546875" style="10" customWidth="1"/>
    <col min="15097" max="15098" width="8.140625" style="10" bestFit="1" customWidth="1"/>
    <col min="15099" max="15100" width="8.42578125" style="10" customWidth="1"/>
    <col min="15101" max="15102" width="7.85546875" style="10" customWidth="1"/>
    <col min="15103" max="15349" width="9.140625" style="10"/>
    <col min="15350" max="15350" width="35.42578125" style="10" customWidth="1"/>
    <col min="15351" max="15352" width="7.85546875" style="10" customWidth="1"/>
    <col min="15353" max="15354" width="8.140625" style="10" bestFit="1" customWidth="1"/>
    <col min="15355" max="15356" width="8.42578125" style="10" customWidth="1"/>
    <col min="15357" max="15358" width="7.85546875" style="10" customWidth="1"/>
    <col min="15359" max="15605" width="9.140625" style="10"/>
    <col min="15606" max="15606" width="35.42578125" style="10" customWidth="1"/>
    <col min="15607" max="15608" width="7.85546875" style="10" customWidth="1"/>
    <col min="15609" max="15610" width="8.140625" style="10" bestFit="1" customWidth="1"/>
    <col min="15611" max="15612" width="8.42578125" style="10" customWidth="1"/>
    <col min="15613" max="15614" width="7.85546875" style="10" customWidth="1"/>
    <col min="15615" max="15861" width="9.140625" style="10"/>
    <col min="15862" max="15862" width="35.42578125" style="10" customWidth="1"/>
    <col min="15863" max="15864" width="7.85546875" style="10" customWidth="1"/>
    <col min="15865" max="15866" width="8.140625" style="10" bestFit="1" customWidth="1"/>
    <col min="15867" max="15868" width="8.42578125" style="10" customWidth="1"/>
    <col min="15869" max="15870" width="7.85546875" style="10" customWidth="1"/>
    <col min="15871" max="16117" width="9.140625" style="10"/>
    <col min="16118" max="16118" width="35.42578125" style="10" customWidth="1"/>
    <col min="16119" max="16120" width="7.85546875" style="10" customWidth="1"/>
    <col min="16121" max="16122" width="8.140625" style="10" bestFit="1" customWidth="1"/>
    <col min="16123" max="16124" width="8.42578125" style="10" customWidth="1"/>
    <col min="16125" max="16126" width="7.85546875" style="10" customWidth="1"/>
    <col min="16127" max="16384" width="9.140625" style="10"/>
  </cols>
  <sheetData>
    <row r="1" spans="2:13">
      <c r="I1" s="1014" t="s">
        <v>757</v>
      </c>
      <c r="J1" s="1014"/>
    </row>
    <row r="3" spans="2:13">
      <c r="B3" s="1027" t="s">
        <v>63</v>
      </c>
      <c r="C3" s="1027"/>
      <c r="D3" s="1027"/>
      <c r="E3" s="1027"/>
      <c r="F3" s="1027"/>
      <c r="G3" s="1027"/>
      <c r="H3" s="1027"/>
      <c r="I3" s="1027"/>
      <c r="J3" s="1027"/>
    </row>
    <row r="4" spans="2:13" ht="15" thickBot="1"/>
    <row r="5" spans="2:13" s="14" customFormat="1" ht="63.75" customHeight="1">
      <c r="B5" s="1016" t="s">
        <v>4</v>
      </c>
      <c r="C5" s="1028" t="s">
        <v>64</v>
      </c>
      <c r="D5" s="1029"/>
      <c r="E5" s="1030" t="s">
        <v>65</v>
      </c>
      <c r="F5" s="1031"/>
      <c r="G5" s="1028" t="s">
        <v>66</v>
      </c>
      <c r="H5" s="1029"/>
      <c r="I5" s="1030" t="s">
        <v>67</v>
      </c>
      <c r="J5" s="1029"/>
    </row>
    <row r="6" spans="2:13" s="15" customFormat="1" ht="13.5" thickBot="1">
      <c r="B6" s="1017"/>
      <c r="C6" s="60" t="s">
        <v>172</v>
      </c>
      <c r="D6" s="61" t="s">
        <v>778</v>
      </c>
      <c r="E6" s="62" t="s">
        <v>172</v>
      </c>
      <c r="F6" s="63" t="s">
        <v>778</v>
      </c>
      <c r="G6" s="60" t="s">
        <v>172</v>
      </c>
      <c r="H6" s="63" t="s">
        <v>778</v>
      </c>
      <c r="I6" s="60" t="s">
        <v>172</v>
      </c>
      <c r="J6" s="61" t="s">
        <v>778</v>
      </c>
    </row>
    <row r="7" spans="2:13" s="15" customFormat="1" ht="12.75">
      <c r="B7" s="455" t="s">
        <v>779</v>
      </c>
      <c r="C7" s="81">
        <v>402</v>
      </c>
      <c r="D7" s="82">
        <v>413</v>
      </c>
      <c r="E7" s="83">
        <v>565</v>
      </c>
      <c r="F7" s="84">
        <v>602</v>
      </c>
      <c r="G7" s="81">
        <v>16486</v>
      </c>
      <c r="H7" s="82">
        <v>17024</v>
      </c>
      <c r="I7" s="83">
        <v>34239</v>
      </c>
      <c r="J7" s="82">
        <v>34527</v>
      </c>
    </row>
    <row r="8" spans="2:13" s="15" customFormat="1" ht="25.5">
      <c r="B8" s="485" t="s">
        <v>74</v>
      </c>
      <c r="C8" s="69">
        <v>0.48715584055271699</v>
      </c>
      <c r="D8" s="70">
        <v>0.49062854607102202</v>
      </c>
      <c r="E8" s="71">
        <v>0.14280693129989699</v>
      </c>
      <c r="F8" s="72">
        <v>0.13793355987429801</v>
      </c>
      <c r="G8" s="69">
        <v>0.29315641881339899</v>
      </c>
      <c r="H8" s="70">
        <v>0.29989529549724497</v>
      </c>
      <c r="I8" s="71">
        <v>7.6880809333988095E-2</v>
      </c>
      <c r="J8" s="73">
        <v>7.1542598557434306E-2</v>
      </c>
    </row>
    <row r="9" spans="2:13" s="15" customFormat="1" ht="13.5" thickBot="1">
      <c r="B9" s="22" t="s">
        <v>75</v>
      </c>
      <c r="C9" s="69">
        <v>1.30862606920589</v>
      </c>
      <c r="D9" s="70">
        <v>1.3042691813259599</v>
      </c>
      <c r="E9" s="71">
        <v>0.38361620164567561</v>
      </c>
      <c r="F9" s="72">
        <v>0.36667758664939931</v>
      </c>
      <c r="G9" s="69">
        <v>0.78749365209086408</v>
      </c>
      <c r="H9" s="70">
        <v>0.79723080663365342</v>
      </c>
      <c r="I9" s="71">
        <v>0.20652165681100412</v>
      </c>
      <c r="J9" s="73">
        <v>0.19018625638005365</v>
      </c>
    </row>
    <row r="10" spans="2:13" s="1" customFormat="1" ht="13.5" customHeight="1" thickBot="1">
      <c r="B10" s="1012" t="s">
        <v>5</v>
      </c>
      <c r="C10" s="1012"/>
      <c r="D10" s="1012"/>
      <c r="E10" s="1012"/>
      <c r="F10" s="1012"/>
      <c r="G10" s="1012"/>
      <c r="H10" s="1012"/>
      <c r="I10" s="1012"/>
      <c r="J10" s="1012"/>
    </row>
    <row r="11" spans="2:13" s="1" customFormat="1" ht="12.75">
      <c r="B11" s="2" t="s">
        <v>6</v>
      </c>
      <c r="C11" s="25">
        <v>0.40497915513468113</v>
      </c>
      <c r="D11" s="26">
        <v>0.41899999999999998</v>
      </c>
      <c r="E11" s="27">
        <v>0.53584698791887497</v>
      </c>
      <c r="F11" s="28">
        <v>0.51559999999999995</v>
      </c>
      <c r="G11" s="25">
        <v>0.55350980547640449</v>
      </c>
      <c r="H11" s="26">
        <v>0.55120000000000002</v>
      </c>
      <c r="I11" s="27">
        <v>0.71348275253784665</v>
      </c>
      <c r="J11" s="26">
        <v>0.70979999999999999</v>
      </c>
      <c r="M11" s="7"/>
    </row>
    <row r="12" spans="2:13" s="1" customFormat="1" ht="12.75">
      <c r="B12" s="29" t="s">
        <v>8</v>
      </c>
      <c r="C12" s="64">
        <v>0.68061339132807508</v>
      </c>
      <c r="D12" s="65">
        <v>0.72</v>
      </c>
      <c r="E12" s="66">
        <v>1.154461942445004</v>
      </c>
      <c r="F12" s="67">
        <v>1.06</v>
      </c>
      <c r="G12" s="64">
        <v>1.2396908426331708</v>
      </c>
      <c r="H12" s="65">
        <v>1.23</v>
      </c>
      <c r="I12" s="66">
        <v>2.4901912846698426</v>
      </c>
      <c r="J12" s="68">
        <v>2.4500000000000002</v>
      </c>
      <c r="M12" s="7"/>
    </row>
    <row r="13" spans="2:13" s="1" customFormat="1" ht="25.5">
      <c r="B13" s="4" t="s">
        <v>9</v>
      </c>
      <c r="C13" s="133">
        <v>0.18295420713866675</v>
      </c>
      <c r="D13" s="132">
        <v>0.19109999999999999</v>
      </c>
      <c r="E13" s="131">
        <v>0.2361997842117686</v>
      </c>
      <c r="F13" s="134">
        <v>0.216</v>
      </c>
      <c r="G13" s="133">
        <v>0.18364639023859458</v>
      </c>
      <c r="H13" s="132">
        <v>0.214</v>
      </c>
      <c r="I13" s="131">
        <v>0.31706773764529506</v>
      </c>
      <c r="J13" s="135">
        <v>0.30869999999999997</v>
      </c>
      <c r="M13" s="7"/>
    </row>
    <row r="14" spans="2:13" s="1" customFormat="1" ht="27.75" customHeight="1">
      <c r="B14" s="4" t="s">
        <v>7</v>
      </c>
      <c r="C14" s="64">
        <v>1.680613391328075</v>
      </c>
      <c r="D14" s="65">
        <v>1.72</v>
      </c>
      <c r="E14" s="66">
        <v>2.1544619424450042</v>
      </c>
      <c r="F14" s="67">
        <v>2.06</v>
      </c>
      <c r="G14" s="64">
        <v>2.2396908426331708</v>
      </c>
      <c r="H14" s="65">
        <v>2.23</v>
      </c>
      <c r="I14" s="66">
        <v>3.4901912846698426</v>
      </c>
      <c r="J14" s="68">
        <v>3.45</v>
      </c>
      <c r="M14" s="7"/>
    </row>
    <row r="15" spans="2:13" s="1" customFormat="1" ht="27.75" customHeight="1">
      <c r="B15" s="4" t="s">
        <v>781</v>
      </c>
      <c r="C15" s="64">
        <v>0.30880821474560849</v>
      </c>
      <c r="D15" s="65">
        <v>0.32572774598417431</v>
      </c>
      <c r="E15" s="66">
        <v>0.48362342024419164</v>
      </c>
      <c r="F15" s="67">
        <v>0.45373863710491036</v>
      </c>
      <c r="G15" s="64">
        <v>0.48076743407499389</v>
      </c>
      <c r="H15" s="65">
        <v>0.52736244751078998</v>
      </c>
      <c r="I15" s="66">
        <v>1.1379153913096947</v>
      </c>
      <c r="J15" s="65">
        <v>0.95314667760850147</v>
      </c>
      <c r="M15" s="7"/>
    </row>
    <row r="16" spans="2:13" s="1" customFormat="1" ht="27.75" customHeight="1">
      <c r="B16" s="6" t="s">
        <v>782</v>
      </c>
      <c r="C16" s="133">
        <v>0.17339909102574952</v>
      </c>
      <c r="D16" s="132">
        <v>0.18568263373865418</v>
      </c>
      <c r="E16" s="131">
        <v>0.22362718346554308</v>
      </c>
      <c r="F16" s="134">
        <v>0.20222308600063721</v>
      </c>
      <c r="G16" s="133">
        <v>0.16767046219417289</v>
      </c>
      <c r="H16" s="132">
        <v>0.20010525719176497</v>
      </c>
      <c r="I16" s="131">
        <v>0.28898772490836311</v>
      </c>
      <c r="J16" s="135">
        <v>0.20805529848667267</v>
      </c>
      <c r="M16" s="7"/>
    </row>
    <row r="17" spans="2:13" s="1" customFormat="1" ht="38.25">
      <c r="B17" s="6" t="s">
        <v>10</v>
      </c>
      <c r="C17" s="66">
        <v>1.4918387264836557</v>
      </c>
      <c r="D17" s="65">
        <v>2.5499999999999998</v>
      </c>
      <c r="E17" s="66">
        <v>3.1876434718257105</v>
      </c>
      <c r="F17" s="67">
        <v>4.26</v>
      </c>
      <c r="G17" s="64">
        <v>3.1964755930934343</v>
      </c>
      <c r="H17" s="65">
        <v>3.36</v>
      </c>
      <c r="I17" s="66">
        <v>-8.6438613104665762</v>
      </c>
      <c r="J17" s="65">
        <v>-10.33</v>
      </c>
    </row>
    <row r="18" spans="2:13" s="1" customFormat="1" ht="39" thickBot="1">
      <c r="B18" s="6" t="s">
        <v>783</v>
      </c>
      <c r="C18" s="74">
        <v>2.9914224324604106</v>
      </c>
      <c r="D18" s="75">
        <v>5.1213223010133184</v>
      </c>
      <c r="E18" s="74">
        <v>4.535601313233907</v>
      </c>
      <c r="F18" s="76">
        <v>4.8766136751881586</v>
      </c>
      <c r="G18" s="77">
        <v>3.9759595984784806</v>
      </c>
      <c r="H18" s="75">
        <v>3.4187353409573942</v>
      </c>
      <c r="I18" s="74">
        <v>-11.152631657420871</v>
      </c>
      <c r="J18" s="75">
        <v>-10.115257693550966</v>
      </c>
    </row>
    <row r="19" spans="2:13" s="1" customFormat="1" ht="13.5" customHeight="1" thickBot="1">
      <c r="B19" s="1012" t="s">
        <v>11</v>
      </c>
      <c r="C19" s="1012"/>
      <c r="D19" s="1012"/>
      <c r="E19" s="1012"/>
      <c r="F19" s="1012"/>
      <c r="G19" s="1012"/>
      <c r="H19" s="1012"/>
      <c r="I19" s="1012"/>
      <c r="J19" s="1012"/>
    </row>
    <row r="20" spans="2:13" s="1" customFormat="1" ht="12.75">
      <c r="B20" s="2" t="s">
        <v>12</v>
      </c>
      <c r="C20" s="66">
        <v>1.1517271071849746</v>
      </c>
      <c r="D20" s="65">
        <v>1.17</v>
      </c>
      <c r="E20" s="66">
        <v>1.3859794496684463</v>
      </c>
      <c r="F20" s="67">
        <v>1.42</v>
      </c>
      <c r="G20" s="64">
        <v>1.3865333946612428</v>
      </c>
      <c r="H20" s="65">
        <v>1.38</v>
      </c>
      <c r="I20" s="66">
        <v>0.80972746305822652</v>
      </c>
      <c r="J20" s="65">
        <v>0.92</v>
      </c>
      <c r="L20" s="7"/>
      <c r="M20" s="7"/>
    </row>
    <row r="21" spans="2:13" s="1" customFormat="1" ht="12.75">
      <c r="B21" s="4" t="s">
        <v>13</v>
      </c>
      <c r="C21" s="78">
        <v>0.84303467821201916</v>
      </c>
      <c r="D21" s="68">
        <v>0.87</v>
      </c>
      <c r="E21" s="78">
        <v>0.96598469661704855</v>
      </c>
      <c r="F21" s="79">
        <v>0.96</v>
      </c>
      <c r="G21" s="80">
        <v>0.95201443893505266</v>
      </c>
      <c r="H21" s="68">
        <v>0.95</v>
      </c>
      <c r="I21" s="78">
        <v>0.59291983759203504</v>
      </c>
      <c r="J21" s="68">
        <v>0.64</v>
      </c>
      <c r="L21" s="7"/>
      <c r="M21" s="7"/>
    </row>
    <row r="22" spans="2:13" s="1" customFormat="1" ht="12.75">
      <c r="B22" s="4" t="s">
        <v>14</v>
      </c>
      <c r="C22" s="78">
        <v>0.18037653113525215</v>
      </c>
      <c r="D22" s="68">
        <v>0.19</v>
      </c>
      <c r="E22" s="78">
        <v>0.20128899825561053</v>
      </c>
      <c r="F22" s="79">
        <v>0.22</v>
      </c>
      <c r="G22" s="80">
        <v>0.21396004820261663</v>
      </c>
      <c r="H22" s="68">
        <v>0.22</v>
      </c>
      <c r="I22" s="78">
        <v>0.16369443486316487</v>
      </c>
      <c r="J22" s="68">
        <v>0.18</v>
      </c>
      <c r="L22" s="7"/>
      <c r="M22" s="7"/>
    </row>
    <row r="23" spans="2:13" s="1" customFormat="1" ht="26.25" thickBot="1">
      <c r="B23" s="6" t="s">
        <v>15</v>
      </c>
      <c r="C23" s="81">
        <v>28353.838981000001</v>
      </c>
      <c r="D23" s="82">
        <v>35679</v>
      </c>
      <c r="E23" s="83">
        <v>30529.861140000001</v>
      </c>
      <c r="F23" s="84">
        <v>33071</v>
      </c>
      <c r="G23" s="81">
        <v>72420.882274999996</v>
      </c>
      <c r="H23" s="82">
        <v>72928</v>
      </c>
      <c r="I23" s="83">
        <v>-11983.03419</v>
      </c>
      <c r="J23" s="82">
        <v>-50002</v>
      </c>
      <c r="K23" s="3"/>
      <c r="L23" s="7"/>
      <c r="M23" s="7"/>
    </row>
    <row r="24" spans="2:13" s="1" customFormat="1" ht="13.5" customHeight="1" thickBot="1">
      <c r="B24" s="1012" t="s">
        <v>16</v>
      </c>
      <c r="C24" s="1012"/>
      <c r="D24" s="1012"/>
      <c r="E24" s="1012"/>
      <c r="F24" s="1012"/>
      <c r="G24" s="1012"/>
      <c r="H24" s="1012"/>
      <c r="I24" s="1012"/>
      <c r="J24" s="1012"/>
    </row>
    <row r="25" spans="2:13" s="1" customFormat="1" ht="12.75">
      <c r="B25" s="2" t="s">
        <v>17</v>
      </c>
      <c r="C25" s="81">
        <v>106.0874729710301</v>
      </c>
      <c r="D25" s="82">
        <v>107.56073270637604</v>
      </c>
      <c r="E25" s="83">
        <v>110.49103007523394</v>
      </c>
      <c r="F25" s="84">
        <v>101.52287598866673</v>
      </c>
      <c r="G25" s="81">
        <v>123.58187344242303</v>
      </c>
      <c r="H25" s="82">
        <v>125.86593866128761</v>
      </c>
      <c r="I25" s="83">
        <v>380.64900353911457</v>
      </c>
      <c r="J25" s="82">
        <v>392.3901821091232</v>
      </c>
      <c r="L25" s="3"/>
    </row>
    <row r="26" spans="2:13" s="1" customFormat="1" ht="25.5">
      <c r="B26" s="4" t="s">
        <v>18</v>
      </c>
      <c r="C26" s="81">
        <v>48.095602349579501</v>
      </c>
      <c r="D26" s="82">
        <v>47.568492279095118</v>
      </c>
      <c r="E26" s="83">
        <v>64.345325344914855</v>
      </c>
      <c r="F26" s="84">
        <v>60.314514221183437</v>
      </c>
      <c r="G26" s="81">
        <v>72.676411321997634</v>
      </c>
      <c r="H26" s="82">
        <v>72.017290869766612</v>
      </c>
      <c r="I26" s="83">
        <v>170.42609433125955</v>
      </c>
      <c r="J26" s="82">
        <v>205.03767134594696</v>
      </c>
      <c r="L26" s="3"/>
    </row>
    <row r="27" spans="2:13" s="1" customFormat="1" ht="38.25">
      <c r="B27" s="4" t="s">
        <v>184</v>
      </c>
      <c r="C27" s="81">
        <v>145.93868966407621</v>
      </c>
      <c r="D27" s="82">
        <v>147.8338726828145</v>
      </c>
      <c r="E27" s="83">
        <v>142.45573974530879</v>
      </c>
      <c r="F27" s="84">
        <v>140.09181726275764</v>
      </c>
      <c r="G27" s="81">
        <v>172.33727301128417</v>
      </c>
      <c r="H27" s="82">
        <v>178.09913682715404</v>
      </c>
      <c r="I27" s="83">
        <v>711.484249307666</v>
      </c>
      <c r="J27" s="82">
        <v>696.58954231565679</v>
      </c>
      <c r="L27" s="3"/>
    </row>
    <row r="28" spans="2:13" s="1" customFormat="1" ht="12.75">
      <c r="B28" s="4" t="s">
        <v>19</v>
      </c>
      <c r="C28" s="64">
        <v>0.62601347045063449</v>
      </c>
      <c r="D28" s="65">
        <v>0.65768524138669149</v>
      </c>
      <c r="E28" s="66">
        <v>0.97241794582922103</v>
      </c>
      <c r="F28" s="67">
        <v>1.0557102420424083</v>
      </c>
      <c r="G28" s="64">
        <v>0.98744634339593707</v>
      </c>
      <c r="H28" s="65">
        <v>0.92823732158928862</v>
      </c>
      <c r="I28" s="66">
        <v>0.27029019012715888</v>
      </c>
      <c r="J28" s="65">
        <v>0.27533619375853452</v>
      </c>
      <c r="L28" s="3"/>
    </row>
    <row r="29" spans="2:13" s="1" customFormat="1" ht="12.75">
      <c r="B29" s="6" t="s">
        <v>20</v>
      </c>
      <c r="C29" s="64">
        <v>7.5890514344123021</v>
      </c>
      <c r="D29" s="65">
        <v>7.6731462889019548</v>
      </c>
      <c r="E29" s="66">
        <v>5.6725177476912947</v>
      </c>
      <c r="F29" s="67">
        <v>6.0516113693875377</v>
      </c>
      <c r="G29" s="64">
        <v>5.0222622906192136</v>
      </c>
      <c r="H29" s="65">
        <v>5.0682273047461948</v>
      </c>
      <c r="I29" s="66">
        <v>2.1416908099210703</v>
      </c>
      <c r="J29" s="65">
        <v>1.7801606778110488</v>
      </c>
    </row>
    <row r="30" spans="2:13" s="1" customFormat="1" ht="12.75">
      <c r="B30" s="6" t="s">
        <v>21</v>
      </c>
      <c r="C30" s="64">
        <v>3.440557021276891</v>
      </c>
      <c r="D30" s="65">
        <v>3.393431699618418</v>
      </c>
      <c r="E30" s="66">
        <v>3.3034355798065196</v>
      </c>
      <c r="F30" s="67">
        <v>3.5952488190025855</v>
      </c>
      <c r="G30" s="64">
        <v>2.9535075803010384</v>
      </c>
      <c r="H30" s="65">
        <v>2.8999108407099374</v>
      </c>
      <c r="I30" s="66">
        <v>0.95888862602130387</v>
      </c>
      <c r="J30" s="65">
        <v>0.93019656617834023</v>
      </c>
    </row>
    <row r="31" spans="2:13" s="1" customFormat="1" ht="12.75">
      <c r="B31" s="9" t="s">
        <v>792</v>
      </c>
      <c r="C31" s="64">
        <v>3.524781294989376</v>
      </c>
      <c r="D31" s="65">
        <v>3.418451076884002</v>
      </c>
      <c r="E31" s="66">
        <v>3.3926252280083657</v>
      </c>
      <c r="F31" s="67">
        <v>3.6950555497441271</v>
      </c>
      <c r="G31" s="64">
        <v>2.9864602431520955</v>
      </c>
      <c r="H31" s="65">
        <v>2.9421064468447309</v>
      </c>
      <c r="I31" s="66">
        <v>1.0361270815293377</v>
      </c>
      <c r="J31" s="65">
        <v>0.98375533490264988</v>
      </c>
    </row>
    <row r="32" spans="2:13" s="1" customFormat="1" ht="12.75">
      <c r="B32" s="6" t="s">
        <v>786</v>
      </c>
      <c r="C32" s="64">
        <v>1.0892179141389826</v>
      </c>
      <c r="D32" s="65">
        <v>1.1611811183524841</v>
      </c>
      <c r="E32" s="66">
        <v>2.4119699964012304</v>
      </c>
      <c r="F32" s="67">
        <v>2.6533607043495646</v>
      </c>
      <c r="G32" s="64">
        <v>3.068924762958213</v>
      </c>
      <c r="H32" s="65">
        <v>2.7130643803147283</v>
      </c>
      <c r="I32" s="66">
        <v>0.67533952156781052</v>
      </c>
      <c r="J32" s="65">
        <v>0.7633347305703625</v>
      </c>
    </row>
    <row r="33" spans="2:13" s="1" customFormat="1" ht="25.5">
      <c r="B33" s="6" t="s">
        <v>793</v>
      </c>
      <c r="C33" s="64">
        <v>13.253935093568066</v>
      </c>
      <c r="D33" s="65">
        <v>9.4143395101595022</v>
      </c>
      <c r="E33" s="66">
        <v>6.2059427463009174</v>
      </c>
      <c r="F33" s="67">
        <v>6.2447883665557926</v>
      </c>
      <c r="G33" s="64">
        <v>5.5191580626014831</v>
      </c>
      <c r="H33" s="65">
        <v>5.0940080623854911</v>
      </c>
      <c r="I33" s="66">
        <v>-3.0896109479026661</v>
      </c>
      <c r="J33" s="65">
        <v>-8.7645843329322339</v>
      </c>
    </row>
    <row r="34" spans="2:13" s="1" customFormat="1" ht="25.5">
      <c r="B34" s="6" t="s">
        <v>22</v>
      </c>
      <c r="C34" s="64">
        <v>1.039662439185034</v>
      </c>
      <c r="D34" s="65">
        <v>1.1221381962288075</v>
      </c>
      <c r="E34" s="66">
        <v>2.067485559979398</v>
      </c>
      <c r="F34" s="67">
        <v>2.1826826149963359</v>
      </c>
      <c r="G34" s="64">
        <v>2.1981269697995813</v>
      </c>
      <c r="H34" s="65">
        <v>2.0634058014772663</v>
      </c>
      <c r="I34" s="66">
        <v>0.87531748140863441</v>
      </c>
      <c r="J34" s="65">
        <v>0.91782078175127324</v>
      </c>
    </row>
    <row r="35" spans="2:13" s="1" customFormat="1" ht="38.25">
      <c r="B35" s="6" t="s">
        <v>23</v>
      </c>
      <c r="C35" s="64">
        <v>1.1958472495354664</v>
      </c>
      <c r="D35" s="65">
        <v>1.22</v>
      </c>
      <c r="E35" s="66">
        <v>1.5087318957582301</v>
      </c>
      <c r="F35" s="67">
        <v>1.52</v>
      </c>
      <c r="G35" s="64">
        <v>1.6765818625542022</v>
      </c>
      <c r="H35" s="65">
        <v>1.61</v>
      </c>
      <c r="I35" s="66">
        <v>0.94078664908160869</v>
      </c>
      <c r="J35" s="65">
        <v>1.07</v>
      </c>
    </row>
    <row r="36" spans="2:13" s="1" customFormat="1" ht="26.25" thickBot="1">
      <c r="B36" s="8" t="s">
        <v>24</v>
      </c>
      <c r="C36" s="85">
        <v>0.60898987649204062</v>
      </c>
      <c r="D36" s="86">
        <v>0.59</v>
      </c>
      <c r="E36" s="85">
        <v>0.40278132350251206</v>
      </c>
      <c r="F36" s="87">
        <v>0.41</v>
      </c>
      <c r="G36" s="88">
        <v>0.32621869393334324</v>
      </c>
      <c r="H36" s="86">
        <v>0.35</v>
      </c>
      <c r="I36" s="85">
        <v>0.4459457147676037</v>
      </c>
      <c r="J36" s="86">
        <v>0.39</v>
      </c>
    </row>
    <row r="37" spans="2:13" s="1" customFormat="1" ht="13.5" customHeight="1" thickBot="1">
      <c r="B37" s="1012" t="s">
        <v>25</v>
      </c>
      <c r="C37" s="1012"/>
      <c r="D37" s="1012"/>
      <c r="E37" s="1012"/>
      <c r="F37" s="1012"/>
      <c r="G37" s="1012"/>
      <c r="H37" s="1012"/>
      <c r="I37" s="1012"/>
      <c r="J37" s="1012"/>
    </row>
    <row r="38" spans="2:13" s="1" customFormat="1" ht="25.5">
      <c r="B38" s="2" t="s">
        <v>788</v>
      </c>
      <c r="C38" s="89">
        <v>2.2985516662600701E-2</v>
      </c>
      <c r="D38" s="90">
        <v>3.6567848959285866E-2</v>
      </c>
      <c r="E38" s="89">
        <v>3.6945671566003702E-2</v>
      </c>
      <c r="F38" s="91">
        <v>5.4140309606229911E-2</v>
      </c>
      <c r="G38" s="92">
        <v>3.07069434767736E-2</v>
      </c>
      <c r="H38" s="90">
        <v>3.2787752146167269E-2</v>
      </c>
      <c r="I38" s="89">
        <v>-3.1760508665240002E-2</v>
      </c>
      <c r="J38" s="90">
        <v>-3.0876583748643712E-2</v>
      </c>
      <c r="L38" s="103"/>
      <c r="M38" s="103"/>
    </row>
    <row r="39" spans="2:13" s="1" customFormat="1" ht="25.5">
      <c r="B39" s="4" t="s">
        <v>789</v>
      </c>
      <c r="C39" s="27">
        <v>3.8173584830635203E-2</v>
      </c>
      <c r="D39" s="26">
        <v>6.2391821328729086E-2</v>
      </c>
      <c r="E39" s="27">
        <v>7.8551247222528195E-2</v>
      </c>
      <c r="F39" s="28">
        <v>0.11193517675780035</v>
      </c>
      <c r="G39" s="25">
        <v>6.8355876820886494E-2</v>
      </c>
      <c r="H39" s="26">
        <v>7.2884850051024852E-2</v>
      </c>
      <c r="I39" s="27">
        <v>-0.10285437455216601</v>
      </c>
      <c r="J39" s="26">
        <v>-0.10292569911401418</v>
      </c>
      <c r="L39" s="103"/>
      <c r="M39" s="103"/>
    </row>
    <row r="40" spans="2:13" s="1" customFormat="1" ht="12.75">
      <c r="B40" s="4" t="s">
        <v>26</v>
      </c>
      <c r="C40" s="27">
        <v>3.6717287642476101E-2</v>
      </c>
      <c r="D40" s="26">
        <v>5.5599999999999997E-2</v>
      </c>
      <c r="E40" s="27">
        <v>3.7993613470901792E-2</v>
      </c>
      <c r="F40" s="28">
        <v>5.1299999999999998E-2</v>
      </c>
      <c r="G40" s="25">
        <v>3.1097328662101336E-2</v>
      </c>
      <c r="H40" s="26">
        <v>3.5299999999999998E-2</v>
      </c>
      <c r="I40" s="27">
        <v>-0.11750522151876164</v>
      </c>
      <c r="J40" s="26">
        <v>-0.11210000000000001</v>
      </c>
      <c r="L40" s="103"/>
      <c r="M40" s="103"/>
    </row>
    <row r="41" spans="2:13" s="1" customFormat="1" ht="25.5">
      <c r="B41" s="4" t="s">
        <v>790</v>
      </c>
      <c r="C41" s="27">
        <v>3.3914385693332799E-2</v>
      </c>
      <c r="D41" s="26">
        <v>5.6050601303050472E-2</v>
      </c>
      <c r="E41" s="27">
        <v>8.5258053663558098E-2</v>
      </c>
      <c r="F41" s="28">
        <v>0.10846591358864363</v>
      </c>
      <c r="G41" s="25">
        <v>6.9772966843268794E-2</v>
      </c>
      <c r="H41" s="26">
        <v>8.0002286148902035E-2</v>
      </c>
      <c r="I41" s="27">
        <v>-7.7083493512624807E-2</v>
      </c>
      <c r="J41" s="26">
        <v>-9.8882508581202816E-2</v>
      </c>
      <c r="L41" s="103"/>
      <c r="M41" s="103"/>
    </row>
    <row r="42" spans="2:13" s="1" customFormat="1" ht="12.75">
      <c r="B42" s="6" t="s">
        <v>791</v>
      </c>
      <c r="C42" s="502">
        <v>2.48698924151021E-2</v>
      </c>
      <c r="D42" s="503">
        <v>4.0179137486165396E-2</v>
      </c>
      <c r="E42" s="502">
        <v>5.2802605011069002E-2</v>
      </c>
      <c r="F42" s="504">
        <v>6.6821979441122267E-2</v>
      </c>
      <c r="G42" s="505">
        <v>3.8609570906012698E-2</v>
      </c>
      <c r="H42" s="503">
        <v>4.5695003671818578E-2</v>
      </c>
      <c r="I42" s="502">
        <v>-3.30572645358225E-2</v>
      </c>
      <c r="J42" s="503">
        <v>-4.1127352790774167E-2</v>
      </c>
      <c r="L42" s="103"/>
      <c r="M42" s="103"/>
    </row>
    <row r="43" spans="2:13" s="1" customFormat="1" ht="13.5" thickBot="1">
      <c r="B43" s="8" t="s">
        <v>27</v>
      </c>
      <c r="C43" s="85">
        <v>3.9727407777982081E-2</v>
      </c>
      <c r="D43" s="86">
        <v>6.1100000000000002E-2</v>
      </c>
      <c r="E43" s="85">
        <v>5.4300319361179655E-2</v>
      </c>
      <c r="F43" s="87">
        <v>6.3299999999999995E-2</v>
      </c>
      <c r="G43" s="88">
        <v>3.9100424204549761E-2</v>
      </c>
      <c r="H43" s="86">
        <v>4.9200000000000001E-2</v>
      </c>
      <c r="I43" s="85">
        <v>-0.12230286463696907</v>
      </c>
      <c r="J43" s="86">
        <v>-0.14940000000000001</v>
      </c>
    </row>
    <row r="45" spans="2:13" ht="53.45" customHeight="1">
      <c r="B45" s="1026" t="s">
        <v>1072</v>
      </c>
      <c r="C45" s="1026"/>
      <c r="D45" s="1026"/>
      <c r="E45" s="1026"/>
      <c r="F45" s="1026"/>
      <c r="G45" s="1026"/>
      <c r="H45" s="1026"/>
      <c r="I45" s="1026"/>
      <c r="J45" s="1026"/>
      <c r="K45" s="506"/>
      <c r="L45" s="506"/>
      <c r="M45" s="506"/>
    </row>
  </sheetData>
  <mergeCells count="12">
    <mergeCell ref="I1:J1"/>
    <mergeCell ref="B3:J3"/>
    <mergeCell ref="B5:B6"/>
    <mergeCell ref="C5:D5"/>
    <mergeCell ref="E5:F5"/>
    <mergeCell ref="G5:H5"/>
    <mergeCell ref="I5:J5"/>
    <mergeCell ref="B10:J10"/>
    <mergeCell ref="B19:J19"/>
    <mergeCell ref="B24:J24"/>
    <mergeCell ref="B37:J37"/>
    <mergeCell ref="B45:J45"/>
  </mergeCells>
  <pageMargins left="0.18" right="0.16" top="0.74803149606299213" bottom="0.74803149606299213" header="0.31496062992125984" footer="0.31496062992125984"/>
  <pageSetup paperSize="9" scale="79" orientation="portrait" r:id="rId1"/>
  <ignoredErrors>
    <ignoredError sqref="C6:J6" numberStoredAsText="1"/>
  </ignoredErrors>
</worksheet>
</file>

<file path=xl/worksheets/sheet9.xml><?xml version="1.0" encoding="utf-8"?>
<worksheet xmlns="http://schemas.openxmlformats.org/spreadsheetml/2006/main" xmlns:r="http://schemas.openxmlformats.org/officeDocument/2006/relationships">
  <sheetPr>
    <tabColor rgb="FF00B050"/>
  </sheetPr>
  <dimension ref="B1:N36"/>
  <sheetViews>
    <sheetView topLeftCell="A19" workbookViewId="0">
      <selection activeCell="B36" sqref="B36"/>
    </sheetView>
  </sheetViews>
  <sheetFormatPr defaultColWidth="9.140625" defaultRowHeight="14.25"/>
  <cols>
    <col min="1" max="1" width="9.140625" style="10"/>
    <col min="2" max="2" width="34" style="10" customWidth="1"/>
    <col min="3" max="4" width="7.85546875" style="10" customWidth="1"/>
    <col min="5" max="6" width="8.140625" style="10" bestFit="1" customWidth="1"/>
    <col min="7" max="8" width="8.42578125" style="10" customWidth="1"/>
    <col min="9" max="10" width="7.85546875" style="10" customWidth="1"/>
    <col min="11" max="257" width="9.140625" style="10"/>
    <col min="258" max="258" width="35.42578125" style="10" customWidth="1"/>
    <col min="259" max="260" width="7.85546875" style="10" customWidth="1"/>
    <col min="261" max="262" width="8.140625" style="10" bestFit="1" customWidth="1"/>
    <col min="263" max="264" width="8.42578125" style="10" customWidth="1"/>
    <col min="265" max="266" width="7.85546875" style="10" customWidth="1"/>
    <col min="267" max="513" width="9.140625" style="10"/>
    <col min="514" max="514" width="35.42578125" style="10" customWidth="1"/>
    <col min="515" max="516" width="7.85546875" style="10" customWidth="1"/>
    <col min="517" max="518" width="8.140625" style="10" bestFit="1" customWidth="1"/>
    <col min="519" max="520" width="8.42578125" style="10" customWidth="1"/>
    <col min="521" max="522" width="7.85546875" style="10" customWidth="1"/>
    <col min="523" max="769" width="9.140625" style="10"/>
    <col min="770" max="770" width="35.42578125" style="10" customWidth="1"/>
    <col min="771" max="772" width="7.85546875" style="10" customWidth="1"/>
    <col min="773" max="774" width="8.140625" style="10" bestFit="1" customWidth="1"/>
    <col min="775" max="776" width="8.42578125" style="10" customWidth="1"/>
    <col min="777" max="778" width="7.85546875" style="10" customWidth="1"/>
    <col min="779" max="1025" width="9.140625" style="10"/>
    <col min="1026" max="1026" width="35.42578125" style="10" customWidth="1"/>
    <col min="1027" max="1028" width="7.85546875" style="10" customWidth="1"/>
    <col min="1029" max="1030" width="8.140625" style="10" bestFit="1" customWidth="1"/>
    <col min="1031" max="1032" width="8.42578125" style="10" customWidth="1"/>
    <col min="1033" max="1034" width="7.85546875" style="10" customWidth="1"/>
    <col min="1035" max="1281" width="9.140625" style="10"/>
    <col min="1282" max="1282" width="35.42578125" style="10" customWidth="1"/>
    <col min="1283" max="1284" width="7.85546875" style="10" customWidth="1"/>
    <col min="1285" max="1286" width="8.140625" style="10" bestFit="1" customWidth="1"/>
    <col min="1287" max="1288" width="8.42578125" style="10" customWidth="1"/>
    <col min="1289" max="1290" width="7.85546875" style="10" customWidth="1"/>
    <col min="1291" max="1537" width="9.140625" style="10"/>
    <col min="1538" max="1538" width="35.42578125" style="10" customWidth="1"/>
    <col min="1539" max="1540" width="7.85546875" style="10" customWidth="1"/>
    <col min="1541" max="1542" width="8.140625" style="10" bestFit="1" customWidth="1"/>
    <col min="1543" max="1544" width="8.42578125" style="10" customWidth="1"/>
    <col min="1545" max="1546" width="7.85546875" style="10" customWidth="1"/>
    <col min="1547" max="1793" width="9.140625" style="10"/>
    <col min="1794" max="1794" width="35.42578125" style="10" customWidth="1"/>
    <col min="1795" max="1796" width="7.85546875" style="10" customWidth="1"/>
    <col min="1797" max="1798" width="8.140625" style="10" bestFit="1" customWidth="1"/>
    <col min="1799" max="1800" width="8.42578125" style="10" customWidth="1"/>
    <col min="1801" max="1802" width="7.85546875" style="10" customWidth="1"/>
    <col min="1803" max="2049" width="9.140625" style="10"/>
    <col min="2050" max="2050" width="35.42578125" style="10" customWidth="1"/>
    <col min="2051" max="2052" width="7.85546875" style="10" customWidth="1"/>
    <col min="2053" max="2054" width="8.140625" style="10" bestFit="1" customWidth="1"/>
    <col min="2055" max="2056" width="8.42578125" style="10" customWidth="1"/>
    <col min="2057" max="2058" width="7.85546875" style="10" customWidth="1"/>
    <col min="2059" max="2305" width="9.140625" style="10"/>
    <col min="2306" max="2306" width="35.42578125" style="10" customWidth="1"/>
    <col min="2307" max="2308" width="7.85546875" style="10" customWidth="1"/>
    <col min="2309" max="2310" width="8.140625" style="10" bestFit="1" customWidth="1"/>
    <col min="2311" max="2312" width="8.42578125" style="10" customWidth="1"/>
    <col min="2313" max="2314" width="7.85546875" style="10" customWidth="1"/>
    <col min="2315" max="2561" width="9.140625" style="10"/>
    <col min="2562" max="2562" width="35.42578125" style="10" customWidth="1"/>
    <col min="2563" max="2564" width="7.85546875" style="10" customWidth="1"/>
    <col min="2565" max="2566" width="8.140625" style="10" bestFit="1" customWidth="1"/>
    <col min="2567" max="2568" width="8.42578125" style="10" customWidth="1"/>
    <col min="2569" max="2570" width="7.85546875" style="10" customWidth="1"/>
    <col min="2571" max="2817" width="9.140625" style="10"/>
    <col min="2818" max="2818" width="35.42578125" style="10" customWidth="1"/>
    <col min="2819" max="2820" width="7.85546875" style="10" customWidth="1"/>
    <col min="2821" max="2822" width="8.140625" style="10" bestFit="1" customWidth="1"/>
    <col min="2823" max="2824" width="8.42578125" style="10" customWidth="1"/>
    <col min="2825" max="2826" width="7.85546875" style="10" customWidth="1"/>
    <col min="2827" max="3073" width="9.140625" style="10"/>
    <col min="3074" max="3074" width="35.42578125" style="10" customWidth="1"/>
    <col min="3075" max="3076" width="7.85546875" style="10" customWidth="1"/>
    <col min="3077" max="3078" width="8.140625" style="10" bestFit="1" customWidth="1"/>
    <col min="3079" max="3080" width="8.42578125" style="10" customWidth="1"/>
    <col min="3081" max="3082" width="7.85546875" style="10" customWidth="1"/>
    <col min="3083" max="3329" width="9.140625" style="10"/>
    <col min="3330" max="3330" width="35.42578125" style="10" customWidth="1"/>
    <col min="3331" max="3332" width="7.85546875" style="10" customWidth="1"/>
    <col min="3333" max="3334" width="8.140625" style="10" bestFit="1" customWidth="1"/>
    <col min="3335" max="3336" width="8.42578125" style="10" customWidth="1"/>
    <col min="3337" max="3338" width="7.85546875" style="10" customWidth="1"/>
    <col min="3339" max="3585" width="9.140625" style="10"/>
    <col min="3586" max="3586" width="35.42578125" style="10" customWidth="1"/>
    <col min="3587" max="3588" width="7.85546875" style="10" customWidth="1"/>
    <col min="3589" max="3590" width="8.140625" style="10" bestFit="1" customWidth="1"/>
    <col min="3591" max="3592" width="8.42578125" style="10" customWidth="1"/>
    <col min="3593" max="3594" width="7.85546875" style="10" customWidth="1"/>
    <col min="3595" max="3841" width="9.140625" style="10"/>
    <col min="3842" max="3842" width="35.42578125" style="10" customWidth="1"/>
    <col min="3843" max="3844" width="7.85546875" style="10" customWidth="1"/>
    <col min="3845" max="3846" width="8.140625" style="10" bestFit="1" customWidth="1"/>
    <col min="3847" max="3848" width="8.42578125" style="10" customWidth="1"/>
    <col min="3849" max="3850" width="7.85546875" style="10" customWidth="1"/>
    <col min="3851" max="4097" width="9.140625" style="10"/>
    <col min="4098" max="4098" width="35.42578125" style="10" customWidth="1"/>
    <col min="4099" max="4100" width="7.85546875" style="10" customWidth="1"/>
    <col min="4101" max="4102" width="8.140625" style="10" bestFit="1" customWidth="1"/>
    <col min="4103" max="4104" width="8.42578125" style="10" customWidth="1"/>
    <col min="4105" max="4106" width="7.85546875" style="10" customWidth="1"/>
    <col min="4107" max="4353" width="9.140625" style="10"/>
    <col min="4354" max="4354" width="35.42578125" style="10" customWidth="1"/>
    <col min="4355" max="4356" width="7.85546875" style="10" customWidth="1"/>
    <col min="4357" max="4358" width="8.140625" style="10" bestFit="1" customWidth="1"/>
    <col min="4359" max="4360" width="8.42578125" style="10" customWidth="1"/>
    <col min="4361" max="4362" width="7.85546875" style="10" customWidth="1"/>
    <col min="4363" max="4609" width="9.140625" style="10"/>
    <col min="4610" max="4610" width="35.42578125" style="10" customWidth="1"/>
    <col min="4611" max="4612" width="7.85546875" style="10" customWidth="1"/>
    <col min="4613" max="4614" width="8.140625" style="10" bestFit="1" customWidth="1"/>
    <col min="4615" max="4616" width="8.42578125" style="10" customWidth="1"/>
    <col min="4617" max="4618" width="7.85546875" style="10" customWidth="1"/>
    <col min="4619" max="4865" width="9.140625" style="10"/>
    <col min="4866" max="4866" width="35.42578125" style="10" customWidth="1"/>
    <col min="4867" max="4868" width="7.85546875" style="10" customWidth="1"/>
    <col min="4869" max="4870" width="8.140625" style="10" bestFit="1" customWidth="1"/>
    <col min="4871" max="4872" width="8.42578125" style="10" customWidth="1"/>
    <col min="4873" max="4874" width="7.85546875" style="10" customWidth="1"/>
    <col min="4875" max="5121" width="9.140625" style="10"/>
    <col min="5122" max="5122" width="35.42578125" style="10" customWidth="1"/>
    <col min="5123" max="5124" width="7.85546875" style="10" customWidth="1"/>
    <col min="5125" max="5126" width="8.140625" style="10" bestFit="1" customWidth="1"/>
    <col min="5127" max="5128" width="8.42578125" style="10" customWidth="1"/>
    <col min="5129" max="5130" width="7.85546875" style="10" customWidth="1"/>
    <col min="5131" max="5377" width="9.140625" style="10"/>
    <col min="5378" max="5378" width="35.42578125" style="10" customWidth="1"/>
    <col min="5379" max="5380" width="7.85546875" style="10" customWidth="1"/>
    <col min="5381" max="5382" width="8.140625" style="10" bestFit="1" customWidth="1"/>
    <col min="5383" max="5384" width="8.42578125" style="10" customWidth="1"/>
    <col min="5385" max="5386" width="7.85546875" style="10" customWidth="1"/>
    <col min="5387" max="5633" width="9.140625" style="10"/>
    <col min="5634" max="5634" width="35.42578125" style="10" customWidth="1"/>
    <col min="5635" max="5636" width="7.85546875" style="10" customWidth="1"/>
    <col min="5637" max="5638" width="8.140625" style="10" bestFit="1" customWidth="1"/>
    <col min="5639" max="5640" width="8.42578125" style="10" customWidth="1"/>
    <col min="5641" max="5642" width="7.85546875" style="10" customWidth="1"/>
    <col min="5643" max="5889" width="9.140625" style="10"/>
    <col min="5890" max="5890" width="35.42578125" style="10" customWidth="1"/>
    <col min="5891" max="5892" width="7.85546875" style="10" customWidth="1"/>
    <col min="5893" max="5894" width="8.140625" style="10" bestFit="1" customWidth="1"/>
    <col min="5895" max="5896" width="8.42578125" style="10" customWidth="1"/>
    <col min="5897" max="5898" width="7.85546875" style="10" customWidth="1"/>
    <col min="5899" max="6145" width="9.140625" style="10"/>
    <col min="6146" max="6146" width="35.42578125" style="10" customWidth="1"/>
    <col min="6147" max="6148" width="7.85546875" style="10" customWidth="1"/>
    <col min="6149" max="6150" width="8.140625" style="10" bestFit="1" customWidth="1"/>
    <col min="6151" max="6152" width="8.42578125" style="10" customWidth="1"/>
    <col min="6153" max="6154" width="7.85546875" style="10" customWidth="1"/>
    <col min="6155" max="6401" width="9.140625" style="10"/>
    <col min="6402" max="6402" width="35.42578125" style="10" customWidth="1"/>
    <col min="6403" max="6404" width="7.85546875" style="10" customWidth="1"/>
    <col min="6405" max="6406" width="8.140625" style="10" bestFit="1" customWidth="1"/>
    <col min="6407" max="6408" width="8.42578125" style="10" customWidth="1"/>
    <col min="6409" max="6410" width="7.85546875" style="10" customWidth="1"/>
    <col min="6411" max="6657" width="9.140625" style="10"/>
    <col min="6658" max="6658" width="35.42578125" style="10" customWidth="1"/>
    <col min="6659" max="6660" width="7.85546875" style="10" customWidth="1"/>
    <col min="6661" max="6662" width="8.140625" style="10" bestFit="1" customWidth="1"/>
    <col min="6663" max="6664" width="8.42578125" style="10" customWidth="1"/>
    <col min="6665" max="6666" width="7.85546875" style="10" customWidth="1"/>
    <col min="6667" max="6913" width="9.140625" style="10"/>
    <col min="6914" max="6914" width="35.42578125" style="10" customWidth="1"/>
    <col min="6915" max="6916" width="7.85546875" style="10" customWidth="1"/>
    <col min="6917" max="6918" width="8.140625" style="10" bestFit="1" customWidth="1"/>
    <col min="6919" max="6920" width="8.42578125" style="10" customWidth="1"/>
    <col min="6921" max="6922" width="7.85546875" style="10" customWidth="1"/>
    <col min="6923" max="7169" width="9.140625" style="10"/>
    <col min="7170" max="7170" width="35.42578125" style="10" customWidth="1"/>
    <col min="7171" max="7172" width="7.85546875" style="10" customWidth="1"/>
    <col min="7173" max="7174" width="8.140625" style="10" bestFit="1" customWidth="1"/>
    <col min="7175" max="7176" width="8.42578125" style="10" customWidth="1"/>
    <col min="7177" max="7178" width="7.85546875" style="10" customWidth="1"/>
    <col min="7179" max="7425" width="9.140625" style="10"/>
    <col min="7426" max="7426" width="35.42578125" style="10" customWidth="1"/>
    <col min="7427" max="7428" width="7.85546875" style="10" customWidth="1"/>
    <col min="7429" max="7430" width="8.140625" style="10" bestFit="1" customWidth="1"/>
    <col min="7431" max="7432" width="8.42578125" style="10" customWidth="1"/>
    <col min="7433" max="7434" width="7.85546875" style="10" customWidth="1"/>
    <col min="7435" max="7681" width="9.140625" style="10"/>
    <col min="7682" max="7682" width="35.42578125" style="10" customWidth="1"/>
    <col min="7683" max="7684" width="7.85546875" style="10" customWidth="1"/>
    <col min="7685" max="7686" width="8.140625" style="10" bestFit="1" customWidth="1"/>
    <col min="7687" max="7688" width="8.42578125" style="10" customWidth="1"/>
    <col min="7689" max="7690" width="7.85546875" style="10" customWidth="1"/>
    <col min="7691" max="7937" width="9.140625" style="10"/>
    <col min="7938" max="7938" width="35.42578125" style="10" customWidth="1"/>
    <col min="7939" max="7940" width="7.85546875" style="10" customWidth="1"/>
    <col min="7941" max="7942" width="8.140625" style="10" bestFit="1" customWidth="1"/>
    <col min="7943" max="7944" width="8.42578125" style="10" customWidth="1"/>
    <col min="7945" max="7946" width="7.85546875" style="10" customWidth="1"/>
    <col min="7947" max="8193" width="9.140625" style="10"/>
    <col min="8194" max="8194" width="35.42578125" style="10" customWidth="1"/>
    <col min="8195" max="8196" width="7.85546875" style="10" customWidth="1"/>
    <col min="8197" max="8198" width="8.140625" style="10" bestFit="1" customWidth="1"/>
    <col min="8199" max="8200" width="8.42578125" style="10" customWidth="1"/>
    <col min="8201" max="8202" width="7.85546875" style="10" customWidth="1"/>
    <col min="8203" max="8449" width="9.140625" style="10"/>
    <col min="8450" max="8450" width="35.42578125" style="10" customWidth="1"/>
    <col min="8451" max="8452" width="7.85546875" style="10" customWidth="1"/>
    <col min="8453" max="8454" width="8.140625" style="10" bestFit="1" customWidth="1"/>
    <col min="8455" max="8456" width="8.42578125" style="10" customWidth="1"/>
    <col min="8457" max="8458" width="7.85546875" style="10" customWidth="1"/>
    <col min="8459" max="8705" width="9.140625" style="10"/>
    <col min="8706" max="8706" width="35.42578125" style="10" customWidth="1"/>
    <col min="8707" max="8708" width="7.85546875" style="10" customWidth="1"/>
    <col min="8709" max="8710" width="8.140625" style="10" bestFit="1" customWidth="1"/>
    <col min="8711" max="8712" width="8.42578125" style="10" customWidth="1"/>
    <col min="8713" max="8714" width="7.85546875" style="10" customWidth="1"/>
    <col min="8715" max="8961" width="9.140625" style="10"/>
    <col min="8962" max="8962" width="35.42578125" style="10" customWidth="1"/>
    <col min="8963" max="8964" width="7.85546875" style="10" customWidth="1"/>
    <col min="8965" max="8966" width="8.140625" style="10" bestFit="1" customWidth="1"/>
    <col min="8967" max="8968" width="8.42578125" style="10" customWidth="1"/>
    <col min="8969" max="8970" width="7.85546875" style="10" customWidth="1"/>
    <col min="8971" max="9217" width="9.140625" style="10"/>
    <col min="9218" max="9218" width="35.42578125" style="10" customWidth="1"/>
    <col min="9219" max="9220" width="7.85546875" style="10" customWidth="1"/>
    <col min="9221" max="9222" width="8.140625" style="10" bestFit="1" customWidth="1"/>
    <col min="9223" max="9224" width="8.42578125" style="10" customWidth="1"/>
    <col min="9225" max="9226" width="7.85546875" style="10" customWidth="1"/>
    <col min="9227" max="9473" width="9.140625" style="10"/>
    <col min="9474" max="9474" width="35.42578125" style="10" customWidth="1"/>
    <col min="9475" max="9476" width="7.85546875" style="10" customWidth="1"/>
    <col min="9477" max="9478" width="8.140625" style="10" bestFit="1" customWidth="1"/>
    <col min="9479" max="9480" width="8.42578125" style="10" customWidth="1"/>
    <col min="9481" max="9482" width="7.85546875" style="10" customWidth="1"/>
    <col min="9483" max="9729" width="9.140625" style="10"/>
    <col min="9730" max="9730" width="35.42578125" style="10" customWidth="1"/>
    <col min="9731" max="9732" width="7.85546875" style="10" customWidth="1"/>
    <col min="9733" max="9734" width="8.140625" style="10" bestFit="1" customWidth="1"/>
    <col min="9735" max="9736" width="8.42578125" style="10" customWidth="1"/>
    <col min="9737" max="9738" width="7.85546875" style="10" customWidth="1"/>
    <col min="9739" max="9985" width="9.140625" style="10"/>
    <col min="9986" max="9986" width="35.42578125" style="10" customWidth="1"/>
    <col min="9987" max="9988" width="7.85546875" style="10" customWidth="1"/>
    <col min="9989" max="9990" width="8.140625" style="10" bestFit="1" customWidth="1"/>
    <col min="9991" max="9992" width="8.42578125" style="10" customWidth="1"/>
    <col min="9993" max="9994" width="7.85546875" style="10" customWidth="1"/>
    <col min="9995" max="10241" width="9.140625" style="10"/>
    <col min="10242" max="10242" width="35.42578125" style="10" customWidth="1"/>
    <col min="10243" max="10244" width="7.85546875" style="10" customWidth="1"/>
    <col min="10245" max="10246" width="8.140625" style="10" bestFit="1" customWidth="1"/>
    <col min="10247" max="10248" width="8.42578125" style="10" customWidth="1"/>
    <col min="10249" max="10250" width="7.85546875" style="10" customWidth="1"/>
    <col min="10251" max="10497" width="9.140625" style="10"/>
    <col min="10498" max="10498" width="35.42578125" style="10" customWidth="1"/>
    <col min="10499" max="10500" width="7.85546875" style="10" customWidth="1"/>
    <col min="10501" max="10502" width="8.140625" style="10" bestFit="1" customWidth="1"/>
    <col min="10503" max="10504" width="8.42578125" style="10" customWidth="1"/>
    <col min="10505" max="10506" width="7.85546875" style="10" customWidth="1"/>
    <col min="10507" max="10753" width="9.140625" style="10"/>
    <col min="10754" max="10754" width="35.42578125" style="10" customWidth="1"/>
    <col min="10755" max="10756" width="7.85546875" style="10" customWidth="1"/>
    <col min="10757" max="10758" width="8.140625" style="10" bestFit="1" customWidth="1"/>
    <col min="10759" max="10760" width="8.42578125" style="10" customWidth="1"/>
    <col min="10761" max="10762" width="7.85546875" style="10" customWidth="1"/>
    <col min="10763" max="11009" width="9.140625" style="10"/>
    <col min="11010" max="11010" width="35.42578125" style="10" customWidth="1"/>
    <col min="11011" max="11012" width="7.85546875" style="10" customWidth="1"/>
    <col min="11013" max="11014" width="8.140625" style="10" bestFit="1" customWidth="1"/>
    <col min="11015" max="11016" width="8.42578125" style="10" customWidth="1"/>
    <col min="11017" max="11018" width="7.85546875" style="10" customWidth="1"/>
    <col min="11019" max="11265" width="9.140625" style="10"/>
    <col min="11266" max="11266" width="35.42578125" style="10" customWidth="1"/>
    <col min="11267" max="11268" width="7.85546875" style="10" customWidth="1"/>
    <col min="11269" max="11270" width="8.140625" style="10" bestFit="1" customWidth="1"/>
    <col min="11271" max="11272" width="8.42578125" style="10" customWidth="1"/>
    <col min="11273" max="11274" width="7.85546875" style="10" customWidth="1"/>
    <col min="11275" max="11521" width="9.140625" style="10"/>
    <col min="11522" max="11522" width="35.42578125" style="10" customWidth="1"/>
    <col min="11523" max="11524" width="7.85546875" style="10" customWidth="1"/>
    <col min="11525" max="11526" width="8.140625" style="10" bestFit="1" customWidth="1"/>
    <col min="11527" max="11528" width="8.42578125" style="10" customWidth="1"/>
    <col min="11529" max="11530" width="7.85546875" style="10" customWidth="1"/>
    <col min="11531" max="11777" width="9.140625" style="10"/>
    <col min="11778" max="11778" width="35.42578125" style="10" customWidth="1"/>
    <col min="11779" max="11780" width="7.85546875" style="10" customWidth="1"/>
    <col min="11781" max="11782" width="8.140625" style="10" bestFit="1" customWidth="1"/>
    <col min="11783" max="11784" width="8.42578125" style="10" customWidth="1"/>
    <col min="11785" max="11786" width="7.85546875" style="10" customWidth="1"/>
    <col min="11787" max="12033" width="9.140625" style="10"/>
    <col min="12034" max="12034" width="35.42578125" style="10" customWidth="1"/>
    <col min="12035" max="12036" width="7.85546875" style="10" customWidth="1"/>
    <col min="12037" max="12038" width="8.140625" style="10" bestFit="1" customWidth="1"/>
    <col min="12039" max="12040" width="8.42578125" style="10" customWidth="1"/>
    <col min="12041" max="12042" width="7.85546875" style="10" customWidth="1"/>
    <col min="12043" max="12289" width="9.140625" style="10"/>
    <col min="12290" max="12290" width="35.42578125" style="10" customWidth="1"/>
    <col min="12291" max="12292" width="7.85546875" style="10" customWidth="1"/>
    <col min="12293" max="12294" width="8.140625" style="10" bestFit="1" customWidth="1"/>
    <col min="12295" max="12296" width="8.42578125" style="10" customWidth="1"/>
    <col min="12297" max="12298" width="7.85546875" style="10" customWidth="1"/>
    <col min="12299" max="12545" width="9.140625" style="10"/>
    <col min="12546" max="12546" width="35.42578125" style="10" customWidth="1"/>
    <col min="12547" max="12548" width="7.85546875" style="10" customWidth="1"/>
    <col min="12549" max="12550" width="8.140625" style="10" bestFit="1" customWidth="1"/>
    <col min="12551" max="12552" width="8.42578125" style="10" customWidth="1"/>
    <col min="12553" max="12554" width="7.85546875" style="10" customWidth="1"/>
    <col min="12555" max="12801" width="9.140625" style="10"/>
    <col min="12802" max="12802" width="35.42578125" style="10" customWidth="1"/>
    <col min="12803" max="12804" width="7.85546875" style="10" customWidth="1"/>
    <col min="12805" max="12806" width="8.140625" style="10" bestFit="1" customWidth="1"/>
    <col min="12807" max="12808" width="8.42578125" style="10" customWidth="1"/>
    <col min="12809" max="12810" width="7.85546875" style="10" customWidth="1"/>
    <col min="12811" max="13057" width="9.140625" style="10"/>
    <col min="13058" max="13058" width="35.42578125" style="10" customWidth="1"/>
    <col min="13059" max="13060" width="7.85546875" style="10" customWidth="1"/>
    <col min="13061" max="13062" width="8.140625" style="10" bestFit="1" customWidth="1"/>
    <col min="13063" max="13064" width="8.42578125" style="10" customWidth="1"/>
    <col min="13065" max="13066" width="7.85546875" style="10" customWidth="1"/>
    <col min="13067" max="13313" width="9.140625" style="10"/>
    <col min="13314" max="13314" width="35.42578125" style="10" customWidth="1"/>
    <col min="13315" max="13316" width="7.85546875" style="10" customWidth="1"/>
    <col min="13317" max="13318" width="8.140625" style="10" bestFit="1" customWidth="1"/>
    <col min="13319" max="13320" width="8.42578125" style="10" customWidth="1"/>
    <col min="13321" max="13322" width="7.85546875" style="10" customWidth="1"/>
    <col min="13323" max="13569" width="9.140625" style="10"/>
    <col min="13570" max="13570" width="35.42578125" style="10" customWidth="1"/>
    <col min="13571" max="13572" width="7.85546875" style="10" customWidth="1"/>
    <col min="13573" max="13574" width="8.140625" style="10" bestFit="1" customWidth="1"/>
    <col min="13575" max="13576" width="8.42578125" style="10" customWidth="1"/>
    <col min="13577" max="13578" width="7.85546875" style="10" customWidth="1"/>
    <col min="13579" max="13825" width="9.140625" style="10"/>
    <col min="13826" max="13826" width="35.42578125" style="10" customWidth="1"/>
    <col min="13827" max="13828" width="7.85546875" style="10" customWidth="1"/>
    <col min="13829" max="13830" width="8.140625" style="10" bestFit="1" customWidth="1"/>
    <col min="13831" max="13832" width="8.42578125" style="10" customWidth="1"/>
    <col min="13833" max="13834" width="7.85546875" style="10" customWidth="1"/>
    <col min="13835" max="14081" width="9.140625" style="10"/>
    <col min="14082" max="14082" width="35.42578125" style="10" customWidth="1"/>
    <col min="14083" max="14084" width="7.85546875" style="10" customWidth="1"/>
    <col min="14085" max="14086" width="8.140625" style="10" bestFit="1" customWidth="1"/>
    <col min="14087" max="14088" width="8.42578125" style="10" customWidth="1"/>
    <col min="14089" max="14090" width="7.85546875" style="10" customWidth="1"/>
    <col min="14091" max="14337" width="9.140625" style="10"/>
    <col min="14338" max="14338" width="35.42578125" style="10" customWidth="1"/>
    <col min="14339" max="14340" width="7.85546875" style="10" customWidth="1"/>
    <col min="14341" max="14342" width="8.140625" style="10" bestFit="1" customWidth="1"/>
    <col min="14343" max="14344" width="8.42578125" style="10" customWidth="1"/>
    <col min="14345" max="14346" width="7.85546875" style="10" customWidth="1"/>
    <col min="14347" max="14593" width="9.140625" style="10"/>
    <col min="14594" max="14594" width="35.42578125" style="10" customWidth="1"/>
    <col min="14595" max="14596" width="7.85546875" style="10" customWidth="1"/>
    <col min="14597" max="14598" width="8.140625" style="10" bestFit="1" customWidth="1"/>
    <col min="14599" max="14600" width="8.42578125" style="10" customWidth="1"/>
    <col min="14601" max="14602" width="7.85546875" style="10" customWidth="1"/>
    <col min="14603" max="14849" width="9.140625" style="10"/>
    <col min="14850" max="14850" width="35.42578125" style="10" customWidth="1"/>
    <col min="14851" max="14852" width="7.85546875" style="10" customWidth="1"/>
    <col min="14853" max="14854" width="8.140625" style="10" bestFit="1" customWidth="1"/>
    <col min="14855" max="14856" width="8.42578125" style="10" customWidth="1"/>
    <col min="14857" max="14858" width="7.85546875" style="10" customWidth="1"/>
    <col min="14859" max="15105" width="9.140625" style="10"/>
    <col min="15106" max="15106" width="35.42578125" style="10" customWidth="1"/>
    <col min="15107" max="15108" width="7.85546875" style="10" customWidth="1"/>
    <col min="15109" max="15110" width="8.140625" style="10" bestFit="1" customWidth="1"/>
    <col min="15111" max="15112" width="8.42578125" style="10" customWidth="1"/>
    <col min="15113" max="15114" width="7.85546875" style="10" customWidth="1"/>
    <col min="15115" max="15361" width="9.140625" style="10"/>
    <col min="15362" max="15362" width="35.42578125" style="10" customWidth="1"/>
    <col min="15363" max="15364" width="7.85546875" style="10" customWidth="1"/>
    <col min="15365" max="15366" width="8.140625" style="10" bestFit="1" customWidth="1"/>
    <col min="15367" max="15368" width="8.42578125" style="10" customWidth="1"/>
    <col min="15369" max="15370" width="7.85546875" style="10" customWidth="1"/>
    <col min="15371" max="15617" width="9.140625" style="10"/>
    <col min="15618" max="15618" width="35.42578125" style="10" customWidth="1"/>
    <col min="15619" max="15620" width="7.85546875" style="10" customWidth="1"/>
    <col min="15621" max="15622" width="8.140625" style="10" bestFit="1" customWidth="1"/>
    <col min="15623" max="15624" width="8.42578125" style="10" customWidth="1"/>
    <col min="15625" max="15626" width="7.85546875" style="10" customWidth="1"/>
    <col min="15627" max="15873" width="9.140625" style="10"/>
    <col min="15874" max="15874" width="35.42578125" style="10" customWidth="1"/>
    <col min="15875" max="15876" width="7.85546875" style="10" customWidth="1"/>
    <col min="15877" max="15878" width="8.140625" style="10" bestFit="1" customWidth="1"/>
    <col min="15879" max="15880" width="8.42578125" style="10" customWidth="1"/>
    <col min="15881" max="15882" width="7.85546875" style="10" customWidth="1"/>
    <col min="15883" max="16129" width="9.140625" style="10"/>
    <col min="16130" max="16130" width="35.42578125" style="10" customWidth="1"/>
    <col min="16131" max="16132" width="7.85546875" style="10" customWidth="1"/>
    <col min="16133" max="16134" width="8.140625" style="10" bestFit="1" customWidth="1"/>
    <col min="16135" max="16136" width="8.42578125" style="10" customWidth="1"/>
    <col min="16137" max="16138" width="7.85546875" style="10" customWidth="1"/>
    <col min="16139" max="16384" width="9.140625" style="10"/>
  </cols>
  <sheetData>
    <row r="1" spans="2:14">
      <c r="I1" s="1014" t="s">
        <v>80</v>
      </c>
      <c r="J1" s="1014"/>
    </row>
    <row r="3" spans="2:14">
      <c r="B3" s="1027" t="s">
        <v>114</v>
      </c>
      <c r="C3" s="1027"/>
      <c r="D3" s="1027"/>
      <c r="E3" s="1027"/>
      <c r="F3" s="1027"/>
      <c r="G3" s="1027"/>
      <c r="H3" s="1027"/>
      <c r="I3" s="1027"/>
      <c r="J3" s="1027"/>
    </row>
    <row r="4" spans="2:14" ht="15" thickBot="1"/>
    <row r="5" spans="2:14" s="14" customFormat="1" ht="63.75" customHeight="1">
      <c r="B5" s="1016" t="s">
        <v>88</v>
      </c>
      <c r="C5" s="1028" t="s">
        <v>115</v>
      </c>
      <c r="D5" s="1029"/>
      <c r="E5" s="1030" t="s">
        <v>116</v>
      </c>
      <c r="F5" s="1031"/>
      <c r="G5" s="1028" t="s">
        <v>117</v>
      </c>
      <c r="H5" s="1029"/>
      <c r="I5" s="1030" t="s">
        <v>118</v>
      </c>
      <c r="J5" s="1029"/>
    </row>
    <row r="6" spans="2:14" s="15" customFormat="1" ht="13.5" thickBot="1">
      <c r="B6" s="1017"/>
      <c r="C6" s="60" t="s">
        <v>172</v>
      </c>
      <c r="D6" s="61" t="s">
        <v>0</v>
      </c>
      <c r="E6" s="62" t="s">
        <v>172</v>
      </c>
      <c r="F6" s="63" t="s">
        <v>0</v>
      </c>
      <c r="G6" s="60" t="s">
        <v>172</v>
      </c>
      <c r="H6" s="63" t="s">
        <v>0</v>
      </c>
      <c r="I6" s="60" t="s">
        <v>172</v>
      </c>
      <c r="J6" s="61" t="s">
        <v>0</v>
      </c>
    </row>
    <row r="7" spans="2:14" s="15" customFormat="1" ht="26.25" thickBot="1">
      <c r="B7" s="22" t="s">
        <v>180</v>
      </c>
      <c r="C7" s="1022">
        <v>402</v>
      </c>
      <c r="D7" s="1023"/>
      <c r="E7" s="1022">
        <v>565</v>
      </c>
      <c r="F7" s="1023"/>
      <c r="G7" s="1022">
        <v>16486</v>
      </c>
      <c r="H7" s="1023"/>
      <c r="I7" s="1022">
        <v>34239</v>
      </c>
      <c r="J7" s="1025"/>
    </row>
    <row r="8" spans="2:14" s="15" customFormat="1" ht="13.5" thickBot="1">
      <c r="B8" s="22" t="s">
        <v>82</v>
      </c>
      <c r="C8" s="69">
        <v>0.48715584055271699</v>
      </c>
      <c r="D8" s="70">
        <v>0.49863053285632603</v>
      </c>
      <c r="E8" s="71">
        <v>0.14280693129989699</v>
      </c>
      <c r="F8" s="72">
        <v>0.13784056192848501</v>
      </c>
      <c r="G8" s="69">
        <v>0.29315641881339899</v>
      </c>
      <c r="H8" s="70">
        <v>0.28756327282581501</v>
      </c>
      <c r="I8" s="71">
        <v>7.6880809333988095E-2</v>
      </c>
      <c r="J8" s="73">
        <v>7.5965632389372803E-2</v>
      </c>
    </row>
    <row r="9" spans="2:14" s="15" customFormat="1" ht="13.5" thickBot="1">
      <c r="B9" s="22" t="s">
        <v>83</v>
      </c>
      <c r="C9" s="69">
        <v>1.3080712396916683</v>
      </c>
      <c r="D9" s="70">
        <v>1.3440245313566566</v>
      </c>
      <c r="E9" s="71">
        <v>0.38345355656637048</v>
      </c>
      <c r="F9" s="72">
        <v>0.37153981643809841</v>
      </c>
      <c r="G9" s="69">
        <v>0.7871597715953399</v>
      </c>
      <c r="H9" s="70">
        <v>0.77510715354943061</v>
      </c>
      <c r="I9" s="71">
        <v>0.20643409603774654</v>
      </c>
      <c r="J9" s="73">
        <v>0.20476017159734886</v>
      </c>
    </row>
    <row r="10" spans="2:14" s="1" customFormat="1" ht="13.5" customHeight="1" thickBot="1">
      <c r="B10" s="1012" t="s">
        <v>84</v>
      </c>
      <c r="C10" s="1012"/>
      <c r="D10" s="1012"/>
      <c r="E10" s="1012"/>
      <c r="F10" s="1012"/>
      <c r="G10" s="1012"/>
      <c r="H10" s="1012"/>
      <c r="I10" s="1012"/>
      <c r="J10" s="1012"/>
    </row>
    <row r="11" spans="2:14" s="1" customFormat="1" ht="12.75">
      <c r="B11" s="2" t="s">
        <v>89</v>
      </c>
      <c r="C11" s="25">
        <v>0.40497915513468113</v>
      </c>
      <c r="D11" s="26">
        <v>0.39058400939486754</v>
      </c>
      <c r="E11" s="27">
        <v>0.53584698791887497</v>
      </c>
      <c r="F11" s="28">
        <v>0.52294190061074086</v>
      </c>
      <c r="G11" s="25">
        <v>0.55350980547640449</v>
      </c>
      <c r="H11" s="26">
        <v>0.54785836102256769</v>
      </c>
      <c r="I11" s="27">
        <v>0.71348275253784665</v>
      </c>
      <c r="J11" s="26">
        <v>0.66757159010145151</v>
      </c>
      <c r="M11" s="7"/>
    </row>
    <row r="12" spans="2:14" s="1" customFormat="1" ht="12.75">
      <c r="B12" s="29" t="s">
        <v>91</v>
      </c>
      <c r="C12" s="64">
        <v>0.68061339132807508</v>
      </c>
      <c r="D12" s="65">
        <v>0.64091526217917083</v>
      </c>
      <c r="E12" s="66">
        <v>1.154461942445004</v>
      </c>
      <c r="F12" s="67">
        <v>1.0961807404176203</v>
      </c>
      <c r="G12" s="64">
        <v>1.2396908426331708</v>
      </c>
      <c r="H12" s="65">
        <v>1.2116963221118255</v>
      </c>
      <c r="I12" s="66">
        <v>2.4901912846698426</v>
      </c>
      <c r="J12" s="68">
        <v>2.008166481033264</v>
      </c>
      <c r="M12" s="7"/>
    </row>
    <row r="13" spans="2:14" s="1" customFormat="1" ht="12.75">
      <c r="B13" s="4" t="s">
        <v>92</v>
      </c>
      <c r="C13" s="133">
        <v>0.18295420713866675</v>
      </c>
      <c r="D13" s="132">
        <v>0.17478397594115749</v>
      </c>
      <c r="E13" s="131">
        <v>0.2361997842117686</v>
      </c>
      <c r="F13" s="134">
        <v>0.24512525348391015</v>
      </c>
      <c r="G13" s="133">
        <v>0.18364639023859458</v>
      </c>
      <c r="H13" s="132">
        <v>0.19293728196943519</v>
      </c>
      <c r="I13" s="131">
        <v>0.31706773764529506</v>
      </c>
      <c r="J13" s="135">
        <v>0.24229458875990428</v>
      </c>
      <c r="M13" s="7"/>
    </row>
    <row r="14" spans="2:14" s="1" customFormat="1" ht="12.75">
      <c r="B14" s="4" t="s">
        <v>90</v>
      </c>
      <c r="C14" s="64">
        <v>1.680613391328075</v>
      </c>
      <c r="D14" s="65">
        <v>1.6409152621791709</v>
      </c>
      <c r="E14" s="66">
        <v>2.1544619424450042</v>
      </c>
      <c r="F14" s="67">
        <v>2.0961807404176205</v>
      </c>
      <c r="G14" s="64">
        <v>2.2396908426331708</v>
      </c>
      <c r="H14" s="65">
        <v>2.2116963221118255</v>
      </c>
      <c r="I14" s="66">
        <v>3.4901912846698426</v>
      </c>
      <c r="J14" s="68">
        <v>3.008166481033264</v>
      </c>
      <c r="M14" s="7"/>
    </row>
    <row r="15" spans="2:14" s="1" customFormat="1" ht="13.5" thickBot="1">
      <c r="B15" s="6" t="s">
        <v>93</v>
      </c>
      <c r="C15" s="74">
        <v>1.4918387264836557</v>
      </c>
      <c r="D15" s="75">
        <v>2.0467434911945785</v>
      </c>
      <c r="E15" s="74">
        <v>3.1876434718257105</v>
      </c>
      <c r="F15" s="76">
        <v>4.4573533000069538</v>
      </c>
      <c r="G15" s="77">
        <v>3.1964755930934343</v>
      </c>
      <c r="H15" s="75">
        <v>5.25091678318657</v>
      </c>
      <c r="I15" s="74">
        <v>-8.6438613104665762</v>
      </c>
      <c r="J15" s="75">
        <v>-1.0780575196241513</v>
      </c>
      <c r="N15" s="5"/>
    </row>
    <row r="16" spans="2:14" s="1" customFormat="1" ht="13.5" customHeight="1" thickBot="1">
      <c r="B16" s="1012" t="s">
        <v>85</v>
      </c>
      <c r="C16" s="1012"/>
      <c r="D16" s="1012"/>
      <c r="E16" s="1012"/>
      <c r="F16" s="1012"/>
      <c r="G16" s="1012"/>
      <c r="H16" s="1012"/>
      <c r="I16" s="1012"/>
      <c r="J16" s="1012"/>
    </row>
    <row r="17" spans="2:14" s="1" customFormat="1" ht="12.75">
      <c r="B17" s="2" t="s">
        <v>94</v>
      </c>
      <c r="C17" s="66">
        <v>1.1517271071849746</v>
      </c>
      <c r="D17" s="65">
        <v>1.2043110903588325</v>
      </c>
      <c r="E17" s="66">
        <v>1.3859794496684463</v>
      </c>
      <c r="F17" s="67">
        <v>1.4413734317108702</v>
      </c>
      <c r="G17" s="64">
        <v>1.3865333946612428</v>
      </c>
      <c r="H17" s="65">
        <v>1.4166840838014425</v>
      </c>
      <c r="I17" s="66">
        <v>0.80972746305822652</v>
      </c>
      <c r="J17" s="65">
        <v>0.8873732861656094</v>
      </c>
      <c r="L17" s="7"/>
      <c r="M17" s="7"/>
      <c r="N17" s="3"/>
    </row>
    <row r="18" spans="2:14" s="1" customFormat="1" ht="12.75">
      <c r="B18" s="4" t="s">
        <v>95</v>
      </c>
      <c r="C18" s="78">
        <v>0.84303467821201916</v>
      </c>
      <c r="D18" s="68">
        <v>0.89404391548609841</v>
      </c>
      <c r="E18" s="78">
        <v>0.96598469661704855</v>
      </c>
      <c r="F18" s="79">
        <v>0.95585333343368739</v>
      </c>
      <c r="G18" s="80">
        <v>0.95201443893505266</v>
      </c>
      <c r="H18" s="68">
        <v>0.96949972925811945</v>
      </c>
      <c r="I18" s="78">
        <v>0.59291983759203504</v>
      </c>
      <c r="J18" s="68">
        <v>0.66158616239910906</v>
      </c>
      <c r="L18" s="7"/>
      <c r="M18" s="7"/>
      <c r="N18" s="3"/>
    </row>
    <row r="19" spans="2:14" s="1" customFormat="1" ht="12.75">
      <c r="B19" s="4" t="s">
        <v>96</v>
      </c>
      <c r="C19" s="78">
        <v>0.18037653113525215</v>
      </c>
      <c r="D19" s="68">
        <v>0.22391890217689867</v>
      </c>
      <c r="E19" s="78">
        <v>0.20128899825561053</v>
      </c>
      <c r="F19" s="79">
        <v>0.21638441422148139</v>
      </c>
      <c r="G19" s="80">
        <v>0.21396004820261663</v>
      </c>
      <c r="H19" s="68">
        <v>0.22555397983296951</v>
      </c>
      <c r="I19" s="78">
        <v>0.16369443486316487</v>
      </c>
      <c r="J19" s="68">
        <v>0.17411427584970837</v>
      </c>
      <c r="L19" s="7"/>
      <c r="M19" s="7"/>
      <c r="N19" s="3"/>
    </row>
    <row r="20" spans="2:14" s="1" customFormat="1" ht="26.25" thickBot="1">
      <c r="B20" s="6" t="s">
        <v>97</v>
      </c>
      <c r="C20" s="81">
        <v>28353.838981000001</v>
      </c>
      <c r="D20" s="82">
        <v>35847.079785000002</v>
      </c>
      <c r="E20" s="83">
        <v>30529.861140000001</v>
      </c>
      <c r="F20" s="84">
        <v>30147.699291000001</v>
      </c>
      <c r="G20" s="81">
        <v>72420.882274999996</v>
      </c>
      <c r="H20" s="82">
        <v>70912.031136999998</v>
      </c>
      <c r="I20" s="83">
        <v>-11983.03419</v>
      </c>
      <c r="J20" s="82">
        <v>-6462.1500390000001</v>
      </c>
      <c r="K20" s="3"/>
      <c r="L20" s="7"/>
      <c r="M20" s="7"/>
      <c r="N20" s="3"/>
    </row>
    <row r="21" spans="2:14" s="1" customFormat="1" ht="13.5" customHeight="1" thickBot="1">
      <c r="B21" s="1012" t="s">
        <v>77</v>
      </c>
      <c r="C21" s="1012"/>
      <c r="D21" s="1012"/>
      <c r="E21" s="1012"/>
      <c r="F21" s="1012"/>
      <c r="G21" s="1012"/>
      <c r="H21" s="1012"/>
      <c r="I21" s="1012"/>
      <c r="J21" s="1012"/>
    </row>
    <row r="22" spans="2:14" s="1" customFormat="1" ht="12.75">
      <c r="B22" s="2" t="s">
        <v>98</v>
      </c>
      <c r="C22" s="81">
        <v>108.52922666799047</v>
      </c>
      <c r="D22" s="82">
        <v>108.59698590261763</v>
      </c>
      <c r="E22" s="83">
        <v>120.2862277463735</v>
      </c>
      <c r="F22" s="84">
        <v>107.74507853991662</v>
      </c>
      <c r="G22" s="81">
        <v>128.61860577084693</v>
      </c>
      <c r="H22" s="82">
        <v>128.62132576052065</v>
      </c>
      <c r="I22" s="83">
        <v>374.51011439115268</v>
      </c>
      <c r="J22" s="82">
        <v>299.51683187046581</v>
      </c>
      <c r="L22" s="3"/>
    </row>
    <row r="23" spans="2:14" s="1" customFormat="1" ht="12.75">
      <c r="B23" s="4" t="s">
        <v>99</v>
      </c>
      <c r="C23" s="81">
        <v>49.489315445783468</v>
      </c>
      <c r="D23" s="82">
        <v>48.932888346921594</v>
      </c>
      <c r="E23" s="83">
        <v>64.400834551940008</v>
      </c>
      <c r="F23" s="84">
        <v>68.790446672071695</v>
      </c>
      <c r="G23" s="81">
        <v>75.125887791022976</v>
      </c>
      <c r="H23" s="82">
        <v>76.196134063400507</v>
      </c>
      <c r="I23" s="83">
        <v>174.90463163561773</v>
      </c>
      <c r="J23" s="82">
        <v>128.50476314560632</v>
      </c>
      <c r="L23" s="3"/>
    </row>
    <row r="24" spans="2:14" s="1" customFormat="1" ht="12.75">
      <c r="B24" s="4" t="s">
        <v>185</v>
      </c>
      <c r="C24" s="81">
        <v>140.57156557152584</v>
      </c>
      <c r="D24" s="82">
        <v>138.5404923325265</v>
      </c>
      <c r="E24" s="83">
        <v>143.08368173895272</v>
      </c>
      <c r="F24" s="84">
        <v>142.05172495577185</v>
      </c>
      <c r="G24" s="81">
        <v>174.9804827180935</v>
      </c>
      <c r="H24" s="82">
        <v>176.02153529885712</v>
      </c>
      <c r="I24" s="83">
        <v>688.57608822824318</v>
      </c>
      <c r="J24" s="82">
        <v>539.21968927979015</v>
      </c>
      <c r="L24" s="3"/>
    </row>
    <row r="25" spans="2:14" s="1" customFormat="1" ht="12.75">
      <c r="B25" s="4" t="s">
        <v>101</v>
      </c>
      <c r="C25" s="64">
        <v>0.61854120696499548</v>
      </c>
      <c r="D25" s="65">
        <v>0.60477760662746749</v>
      </c>
      <c r="E25" s="66">
        <v>0.93376385241302085</v>
      </c>
      <c r="F25" s="67">
        <v>0.94804245216646299</v>
      </c>
      <c r="G25" s="64">
        <v>0.95558609423089769</v>
      </c>
      <c r="H25" s="65">
        <v>0.94147980429703204</v>
      </c>
      <c r="I25" s="66">
        <v>0.26249395990459445</v>
      </c>
      <c r="J25" s="65">
        <v>0.35972958978008068</v>
      </c>
      <c r="L25" s="3"/>
    </row>
    <row r="26" spans="2:14" s="1" customFormat="1" ht="12.75">
      <c r="B26" s="6" t="s">
        <v>102</v>
      </c>
      <c r="C26" s="64">
        <v>7.3753293354777716</v>
      </c>
      <c r="D26" s="65">
        <v>7.4591958972918961</v>
      </c>
      <c r="E26" s="66">
        <v>5.6676284172315086</v>
      </c>
      <c r="F26" s="67">
        <v>5.3059693265254912</v>
      </c>
      <c r="G26" s="64">
        <v>4.8585116360330716</v>
      </c>
      <c r="H26" s="65">
        <v>4.7902692766052208</v>
      </c>
      <c r="I26" s="66">
        <v>2.0868515406751018</v>
      </c>
      <c r="J26" s="65">
        <v>2.840361641586977</v>
      </c>
    </row>
    <row r="27" spans="2:14" s="1" customFormat="1" ht="12.75">
      <c r="B27" s="6" t="s">
        <v>103</v>
      </c>
      <c r="C27" s="64">
        <v>3.3631493672814754</v>
      </c>
      <c r="D27" s="65">
        <v>3.3610509257347814</v>
      </c>
      <c r="E27" s="66">
        <v>3.0344288522341194</v>
      </c>
      <c r="F27" s="67">
        <v>3.3876257268194152</v>
      </c>
      <c r="G27" s="64">
        <v>2.8378475867659576</v>
      </c>
      <c r="H27" s="65">
        <v>2.8377875740418936</v>
      </c>
      <c r="I27" s="66">
        <v>0.97460652189163588</v>
      </c>
      <c r="J27" s="65">
        <v>1.2186293428672956</v>
      </c>
    </row>
    <row r="28" spans="2:14" s="1" customFormat="1" ht="12.75">
      <c r="B28" s="6" t="s">
        <v>104</v>
      </c>
      <c r="C28" s="64">
        <v>1.039528635513602</v>
      </c>
      <c r="D28" s="65">
        <v>0.99238880493920234</v>
      </c>
      <c r="E28" s="66">
        <v>2.011758683254687</v>
      </c>
      <c r="F28" s="67">
        <v>1.9872683293296327</v>
      </c>
      <c r="G28" s="64">
        <v>2.1402174245965395</v>
      </c>
      <c r="H28" s="65">
        <v>2.082267420506307</v>
      </c>
      <c r="I28" s="66">
        <v>0.91615413113749067</v>
      </c>
      <c r="J28" s="65">
        <v>1.082126494212285</v>
      </c>
    </row>
    <row r="29" spans="2:14" s="1" customFormat="1" ht="38.25">
      <c r="B29" s="6" t="s">
        <v>105</v>
      </c>
      <c r="C29" s="64">
        <v>1.1958472495354664</v>
      </c>
      <c r="D29" s="65">
        <v>1.218238391760357</v>
      </c>
      <c r="E29" s="66">
        <v>1.5087318957582301</v>
      </c>
      <c r="F29" s="67">
        <v>1.5273027727720008</v>
      </c>
      <c r="G29" s="64">
        <v>1.6765818625542022</v>
      </c>
      <c r="H29" s="65">
        <v>1.6854849390066393</v>
      </c>
      <c r="I29" s="66">
        <v>0.94078664908160869</v>
      </c>
      <c r="J29" s="65">
        <v>1.0465233879874647</v>
      </c>
    </row>
    <row r="30" spans="2:14" s="1" customFormat="1" ht="26.25" thickBot="1">
      <c r="B30" s="8" t="s">
        <v>106</v>
      </c>
      <c r="C30" s="85">
        <v>0.60898987649204062</v>
      </c>
      <c r="D30" s="86">
        <v>0.60619717935927009</v>
      </c>
      <c r="E30" s="85">
        <v>0.40278132350251206</v>
      </c>
      <c r="F30" s="87">
        <v>0.41378165909333237</v>
      </c>
      <c r="G30" s="88">
        <v>0.32621869393334324</v>
      </c>
      <c r="H30" s="86">
        <v>0.3323857086119329</v>
      </c>
      <c r="I30" s="85">
        <v>0.4459457147676037</v>
      </c>
      <c r="J30" s="86">
        <v>0.41922657489942777</v>
      </c>
    </row>
    <row r="31" spans="2:14" s="1" customFormat="1" ht="13.5" customHeight="1" thickBot="1">
      <c r="B31" s="1012" t="s">
        <v>76</v>
      </c>
      <c r="C31" s="1012"/>
      <c r="D31" s="1012"/>
      <c r="E31" s="1012"/>
      <c r="F31" s="1012"/>
      <c r="G31" s="1012"/>
      <c r="H31" s="1012"/>
      <c r="I31" s="1012"/>
      <c r="J31" s="1012"/>
    </row>
    <row r="32" spans="2:14" s="1" customFormat="1" ht="12.75">
      <c r="B32" s="2" t="s">
        <v>107</v>
      </c>
      <c r="C32" s="89">
        <v>2.2711155414858082E-2</v>
      </c>
      <c r="D32" s="90">
        <v>2.8343084762165394E-2</v>
      </c>
      <c r="E32" s="89">
        <v>3.5477062881680503E-2</v>
      </c>
      <c r="F32" s="91">
        <v>6.2141219210184326E-2</v>
      </c>
      <c r="G32" s="92">
        <v>2.9716174837231962E-2</v>
      </c>
      <c r="H32" s="90">
        <v>5.8089466655997943E-2</v>
      </c>
      <c r="I32" s="89">
        <v>-3.0844410905926309E-2</v>
      </c>
      <c r="J32" s="90">
        <v>-8.6776022399197312E-3</v>
      </c>
      <c r="L32" s="103"/>
      <c r="M32" s="103"/>
      <c r="N32" s="103"/>
    </row>
    <row r="33" spans="2:14" s="1" customFormat="1" ht="12.75">
      <c r="B33" s="4" t="s">
        <v>108</v>
      </c>
      <c r="C33" s="27">
        <v>3.8168671922743619E-2</v>
      </c>
      <c r="D33" s="26">
        <v>4.6508600363475094E-2</v>
      </c>
      <c r="E33" s="27">
        <v>7.6433981808308932E-2</v>
      </c>
      <c r="F33" s="28">
        <v>0.13025922689445782</v>
      </c>
      <c r="G33" s="25">
        <v>6.6555044661034679E-2</v>
      </c>
      <c r="H33" s="26">
        <v>0.12847625975650817</v>
      </c>
      <c r="I33" s="27">
        <v>-0.10765289412463945</v>
      </c>
      <c r="J33" s="26">
        <v>-2.6103672193865706E-2</v>
      </c>
      <c r="L33" s="103"/>
      <c r="M33" s="103"/>
      <c r="N33" s="103"/>
    </row>
    <row r="34" spans="2:14" s="1" customFormat="1" ht="12.75">
      <c r="B34" s="4" t="s">
        <v>109</v>
      </c>
      <c r="C34" s="27">
        <v>3.6717287642476101E-2</v>
      </c>
      <c r="D34" s="26">
        <v>4.6865301313354091E-2</v>
      </c>
      <c r="E34" s="27">
        <v>3.7993613470901792E-2</v>
      </c>
      <c r="F34" s="28">
        <v>6.5546874054193932E-2</v>
      </c>
      <c r="G34" s="25">
        <v>3.1097328662101336E-2</v>
      </c>
      <c r="H34" s="26">
        <v>6.1700172845843664E-2</v>
      </c>
      <c r="I34" s="27">
        <v>-0.11750522151876164</v>
      </c>
      <c r="J34" s="26">
        <v>-2.4122570081668151E-2</v>
      </c>
      <c r="L34" s="103"/>
      <c r="M34" s="103"/>
      <c r="N34" s="103"/>
    </row>
    <row r="35" spans="2:14" s="1" customFormat="1" ht="12.75">
      <c r="B35" s="4" t="s">
        <v>110</v>
      </c>
      <c r="C35" s="27">
        <v>3.3742175769370802E-2</v>
      </c>
      <c r="D35" s="26">
        <v>4.1706987951473755E-2</v>
      </c>
      <c r="E35" s="27">
        <v>8.3436877924188732E-2</v>
      </c>
      <c r="F35" s="28">
        <v>9.913388576864543E-2</v>
      </c>
      <c r="G35" s="25">
        <v>6.831525317077991E-2</v>
      </c>
      <c r="H35" s="26">
        <v>0.10290257649503406</v>
      </c>
      <c r="I35" s="27">
        <v>-7.6521381725008455E-2</v>
      </c>
      <c r="J35" s="26">
        <v>-1.7374652260461886E-2</v>
      </c>
      <c r="L35" s="103"/>
      <c r="M35" s="103"/>
      <c r="N35" s="103"/>
    </row>
    <row r="36" spans="2:14" s="1" customFormat="1" ht="13.5" thickBot="1">
      <c r="B36" s="8" t="s">
        <v>111</v>
      </c>
      <c r="C36" s="93">
        <v>3.9727407777982081E-2</v>
      </c>
      <c r="D36" s="94">
        <v>5.0928316192661457E-2</v>
      </c>
      <c r="E36" s="93">
        <v>5.4300319361179655E-2</v>
      </c>
      <c r="F36" s="95">
        <v>6.6083147732078587E-2</v>
      </c>
      <c r="G36" s="96">
        <v>3.9100424204549761E-2</v>
      </c>
      <c r="H36" s="94">
        <v>6.1232565963739966E-2</v>
      </c>
      <c r="I36" s="93">
        <v>-0.12230286463696907</v>
      </c>
      <c r="J36" s="94">
        <v>-2.1190329130356289E-2</v>
      </c>
    </row>
  </sheetData>
  <mergeCells count="15">
    <mergeCell ref="I1:J1"/>
    <mergeCell ref="B3:J3"/>
    <mergeCell ref="B5:B6"/>
    <mergeCell ref="C5:D5"/>
    <mergeCell ref="E5:F5"/>
    <mergeCell ref="G5:H5"/>
    <mergeCell ref="I5:J5"/>
    <mergeCell ref="B21:J21"/>
    <mergeCell ref="B31:J31"/>
    <mergeCell ref="C7:D7"/>
    <mergeCell ref="E7:F7"/>
    <mergeCell ref="G7:H7"/>
    <mergeCell ref="I7:J7"/>
    <mergeCell ref="B10:J10"/>
    <mergeCell ref="B16:J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A1:J43"/>
  <sheetViews>
    <sheetView workbookViewId="0">
      <selection activeCell="B44" sqref="B44"/>
    </sheetView>
  </sheetViews>
  <sheetFormatPr defaultColWidth="9.140625" defaultRowHeight="14.25"/>
  <cols>
    <col min="1" max="1" width="9.140625" style="10"/>
    <col min="2" max="2" width="40.28515625" style="10" customWidth="1"/>
    <col min="3" max="4" width="11.42578125" style="10" customWidth="1"/>
    <col min="5" max="6" width="11.5703125" style="10" customWidth="1"/>
    <col min="7" max="7" width="9.140625" style="10"/>
    <col min="8" max="8" width="9.140625" style="97"/>
    <col min="9" max="257" width="9.140625" style="10"/>
    <col min="258" max="258" width="40.28515625" style="10" customWidth="1"/>
    <col min="259" max="262" width="9.5703125" style="10" customWidth="1"/>
    <col min="263" max="513" width="9.140625" style="10"/>
    <col min="514" max="514" width="40.28515625" style="10" customWidth="1"/>
    <col min="515" max="518" width="9.5703125" style="10" customWidth="1"/>
    <col min="519" max="769" width="9.140625" style="10"/>
    <col min="770" max="770" width="40.28515625" style="10" customWidth="1"/>
    <col min="771" max="774" width="9.5703125" style="10" customWidth="1"/>
    <col min="775" max="1025" width="9.140625" style="10"/>
    <col min="1026" max="1026" width="40.28515625" style="10" customWidth="1"/>
    <col min="1027" max="1030" width="9.5703125" style="10" customWidth="1"/>
    <col min="1031" max="1281" width="9.140625" style="10"/>
    <col min="1282" max="1282" width="40.28515625" style="10" customWidth="1"/>
    <col min="1283" max="1286" width="9.5703125" style="10" customWidth="1"/>
    <col min="1287" max="1537" width="9.140625" style="10"/>
    <col min="1538" max="1538" width="40.28515625" style="10" customWidth="1"/>
    <col min="1539" max="1542" width="9.5703125" style="10" customWidth="1"/>
    <col min="1543" max="1793" width="9.140625" style="10"/>
    <col min="1794" max="1794" width="40.28515625" style="10" customWidth="1"/>
    <col min="1795" max="1798" width="9.5703125" style="10" customWidth="1"/>
    <col min="1799" max="2049" width="9.140625" style="10"/>
    <col min="2050" max="2050" width="40.28515625" style="10" customWidth="1"/>
    <col min="2051" max="2054" width="9.5703125" style="10" customWidth="1"/>
    <col min="2055" max="2305" width="9.140625" style="10"/>
    <col min="2306" max="2306" width="40.28515625" style="10" customWidth="1"/>
    <col min="2307" max="2310" width="9.5703125" style="10" customWidth="1"/>
    <col min="2311" max="2561" width="9.140625" style="10"/>
    <col min="2562" max="2562" width="40.28515625" style="10" customWidth="1"/>
    <col min="2563" max="2566" width="9.5703125" style="10" customWidth="1"/>
    <col min="2567" max="2817" width="9.140625" style="10"/>
    <col min="2818" max="2818" width="40.28515625" style="10" customWidth="1"/>
    <col min="2819" max="2822" width="9.5703125" style="10" customWidth="1"/>
    <col min="2823" max="3073" width="9.140625" style="10"/>
    <col min="3074" max="3074" width="40.28515625" style="10" customWidth="1"/>
    <col min="3075" max="3078" width="9.5703125" style="10" customWidth="1"/>
    <col min="3079" max="3329" width="9.140625" style="10"/>
    <col min="3330" max="3330" width="40.28515625" style="10" customWidth="1"/>
    <col min="3331" max="3334" width="9.5703125" style="10" customWidth="1"/>
    <col min="3335" max="3585" width="9.140625" style="10"/>
    <col min="3586" max="3586" width="40.28515625" style="10" customWidth="1"/>
    <col min="3587" max="3590" width="9.5703125" style="10" customWidth="1"/>
    <col min="3591" max="3841" width="9.140625" style="10"/>
    <col min="3842" max="3842" width="40.28515625" style="10" customWidth="1"/>
    <col min="3843" max="3846" width="9.5703125" style="10" customWidth="1"/>
    <col min="3847" max="4097" width="9.140625" style="10"/>
    <col min="4098" max="4098" width="40.28515625" style="10" customWidth="1"/>
    <col min="4099" max="4102" width="9.5703125" style="10" customWidth="1"/>
    <col min="4103" max="4353" width="9.140625" style="10"/>
    <col min="4354" max="4354" width="40.28515625" style="10" customWidth="1"/>
    <col min="4355" max="4358" width="9.5703125" style="10" customWidth="1"/>
    <col min="4359" max="4609" width="9.140625" style="10"/>
    <col min="4610" max="4610" width="40.28515625" style="10" customWidth="1"/>
    <col min="4611" max="4614" width="9.5703125" style="10" customWidth="1"/>
    <col min="4615" max="4865" width="9.140625" style="10"/>
    <col min="4866" max="4866" width="40.28515625" style="10" customWidth="1"/>
    <col min="4867" max="4870" width="9.5703125" style="10" customWidth="1"/>
    <col min="4871" max="5121" width="9.140625" style="10"/>
    <col min="5122" max="5122" width="40.28515625" style="10" customWidth="1"/>
    <col min="5123" max="5126" width="9.5703125" style="10" customWidth="1"/>
    <col min="5127" max="5377" width="9.140625" style="10"/>
    <col min="5378" max="5378" width="40.28515625" style="10" customWidth="1"/>
    <col min="5379" max="5382" width="9.5703125" style="10" customWidth="1"/>
    <col min="5383" max="5633" width="9.140625" style="10"/>
    <col min="5634" max="5634" width="40.28515625" style="10" customWidth="1"/>
    <col min="5635" max="5638" width="9.5703125" style="10" customWidth="1"/>
    <col min="5639" max="5889" width="9.140625" style="10"/>
    <col min="5890" max="5890" width="40.28515625" style="10" customWidth="1"/>
    <col min="5891" max="5894" width="9.5703125" style="10" customWidth="1"/>
    <col min="5895" max="6145" width="9.140625" style="10"/>
    <col min="6146" max="6146" width="40.28515625" style="10" customWidth="1"/>
    <col min="6147" max="6150" width="9.5703125" style="10" customWidth="1"/>
    <col min="6151" max="6401" width="9.140625" style="10"/>
    <col min="6402" max="6402" width="40.28515625" style="10" customWidth="1"/>
    <col min="6403" max="6406" width="9.5703125" style="10" customWidth="1"/>
    <col min="6407" max="6657" width="9.140625" style="10"/>
    <col min="6658" max="6658" width="40.28515625" style="10" customWidth="1"/>
    <col min="6659" max="6662" width="9.5703125" style="10" customWidth="1"/>
    <col min="6663" max="6913" width="9.140625" style="10"/>
    <col min="6914" max="6914" width="40.28515625" style="10" customWidth="1"/>
    <col min="6915" max="6918" width="9.5703125" style="10" customWidth="1"/>
    <col min="6919" max="7169" width="9.140625" style="10"/>
    <col min="7170" max="7170" width="40.28515625" style="10" customWidth="1"/>
    <col min="7171" max="7174" width="9.5703125" style="10" customWidth="1"/>
    <col min="7175" max="7425" width="9.140625" style="10"/>
    <col min="7426" max="7426" width="40.28515625" style="10" customWidth="1"/>
    <col min="7427" max="7430" width="9.5703125" style="10" customWidth="1"/>
    <col min="7431" max="7681" width="9.140625" style="10"/>
    <col min="7682" max="7682" width="40.28515625" style="10" customWidth="1"/>
    <col min="7683" max="7686" width="9.5703125" style="10" customWidth="1"/>
    <col min="7687" max="7937" width="9.140625" style="10"/>
    <col min="7938" max="7938" width="40.28515625" style="10" customWidth="1"/>
    <col min="7939" max="7942" width="9.5703125" style="10" customWidth="1"/>
    <col min="7943" max="8193" width="9.140625" style="10"/>
    <col min="8194" max="8194" width="40.28515625" style="10" customWidth="1"/>
    <col min="8195" max="8198" width="9.5703125" style="10" customWidth="1"/>
    <col min="8199" max="8449" width="9.140625" style="10"/>
    <col min="8450" max="8450" width="40.28515625" style="10" customWidth="1"/>
    <col min="8451" max="8454" width="9.5703125" style="10" customWidth="1"/>
    <col min="8455" max="8705" width="9.140625" style="10"/>
    <col min="8706" max="8706" width="40.28515625" style="10" customWidth="1"/>
    <col min="8707" max="8710" width="9.5703125" style="10" customWidth="1"/>
    <col min="8711" max="8961" width="9.140625" style="10"/>
    <col min="8962" max="8962" width="40.28515625" style="10" customWidth="1"/>
    <col min="8963" max="8966" width="9.5703125" style="10" customWidth="1"/>
    <col min="8967" max="9217" width="9.140625" style="10"/>
    <col min="9218" max="9218" width="40.28515625" style="10" customWidth="1"/>
    <col min="9219" max="9222" width="9.5703125" style="10" customWidth="1"/>
    <col min="9223" max="9473" width="9.140625" style="10"/>
    <col min="9474" max="9474" width="40.28515625" style="10" customWidth="1"/>
    <col min="9475" max="9478" width="9.5703125" style="10" customWidth="1"/>
    <col min="9479" max="9729" width="9.140625" style="10"/>
    <col min="9730" max="9730" width="40.28515625" style="10" customWidth="1"/>
    <col min="9731" max="9734" width="9.5703125" style="10" customWidth="1"/>
    <col min="9735" max="9985" width="9.140625" style="10"/>
    <col min="9986" max="9986" width="40.28515625" style="10" customWidth="1"/>
    <col min="9987" max="9990" width="9.5703125" style="10" customWidth="1"/>
    <col min="9991" max="10241" width="9.140625" style="10"/>
    <col min="10242" max="10242" width="40.28515625" style="10" customWidth="1"/>
    <col min="10243" max="10246" width="9.5703125" style="10" customWidth="1"/>
    <col min="10247" max="10497" width="9.140625" style="10"/>
    <col min="10498" max="10498" width="40.28515625" style="10" customWidth="1"/>
    <col min="10499" max="10502" width="9.5703125" style="10" customWidth="1"/>
    <col min="10503" max="10753" width="9.140625" style="10"/>
    <col min="10754" max="10754" width="40.28515625" style="10" customWidth="1"/>
    <col min="10755" max="10758" width="9.5703125" style="10" customWidth="1"/>
    <col min="10759" max="11009" width="9.140625" style="10"/>
    <col min="11010" max="11010" width="40.28515625" style="10" customWidth="1"/>
    <col min="11011" max="11014" width="9.5703125" style="10" customWidth="1"/>
    <col min="11015" max="11265" width="9.140625" style="10"/>
    <col min="11266" max="11266" width="40.28515625" style="10" customWidth="1"/>
    <col min="11267" max="11270" width="9.5703125" style="10" customWidth="1"/>
    <col min="11271" max="11521" width="9.140625" style="10"/>
    <col min="11522" max="11522" width="40.28515625" style="10" customWidth="1"/>
    <col min="11523" max="11526" width="9.5703125" style="10" customWidth="1"/>
    <col min="11527" max="11777" width="9.140625" style="10"/>
    <col min="11778" max="11778" width="40.28515625" style="10" customWidth="1"/>
    <col min="11779" max="11782" width="9.5703125" style="10" customWidth="1"/>
    <col min="11783" max="12033" width="9.140625" style="10"/>
    <col min="12034" max="12034" width="40.28515625" style="10" customWidth="1"/>
    <col min="12035" max="12038" width="9.5703125" style="10" customWidth="1"/>
    <col min="12039" max="12289" width="9.140625" style="10"/>
    <col min="12290" max="12290" width="40.28515625" style="10" customWidth="1"/>
    <col min="12291" max="12294" width="9.5703125" style="10" customWidth="1"/>
    <col min="12295" max="12545" width="9.140625" style="10"/>
    <col min="12546" max="12546" width="40.28515625" style="10" customWidth="1"/>
    <col min="12547" max="12550" width="9.5703125" style="10" customWidth="1"/>
    <col min="12551" max="12801" width="9.140625" style="10"/>
    <col min="12802" max="12802" width="40.28515625" style="10" customWidth="1"/>
    <col min="12803" max="12806" width="9.5703125" style="10" customWidth="1"/>
    <col min="12807" max="13057" width="9.140625" style="10"/>
    <col min="13058" max="13058" width="40.28515625" style="10" customWidth="1"/>
    <col min="13059" max="13062" width="9.5703125" style="10" customWidth="1"/>
    <col min="13063" max="13313" width="9.140625" style="10"/>
    <col min="13314" max="13314" width="40.28515625" style="10" customWidth="1"/>
    <col min="13315" max="13318" width="9.5703125" style="10" customWidth="1"/>
    <col min="13319" max="13569" width="9.140625" style="10"/>
    <col min="13570" max="13570" width="40.28515625" style="10" customWidth="1"/>
    <col min="13571" max="13574" width="9.5703125" style="10" customWidth="1"/>
    <col min="13575" max="13825" width="9.140625" style="10"/>
    <col min="13826" max="13826" width="40.28515625" style="10" customWidth="1"/>
    <col min="13827" max="13830" width="9.5703125" style="10" customWidth="1"/>
    <col min="13831" max="14081" width="9.140625" style="10"/>
    <col min="14082" max="14082" width="40.28515625" style="10" customWidth="1"/>
    <col min="14083" max="14086" width="9.5703125" style="10" customWidth="1"/>
    <col min="14087" max="14337" width="9.140625" style="10"/>
    <col min="14338" max="14338" width="40.28515625" style="10" customWidth="1"/>
    <col min="14339" max="14342" width="9.5703125" style="10" customWidth="1"/>
    <col min="14343" max="14593" width="9.140625" style="10"/>
    <col min="14594" max="14594" width="40.28515625" style="10" customWidth="1"/>
    <col min="14595" max="14598" width="9.5703125" style="10" customWidth="1"/>
    <col min="14599" max="14849" width="9.140625" style="10"/>
    <col min="14850" max="14850" width="40.28515625" style="10" customWidth="1"/>
    <col min="14851" max="14854" width="9.5703125" style="10" customWidth="1"/>
    <col min="14855" max="15105" width="9.140625" style="10"/>
    <col min="15106" max="15106" width="40.28515625" style="10" customWidth="1"/>
    <col min="15107" max="15110" width="9.5703125" style="10" customWidth="1"/>
    <col min="15111" max="15361" width="9.140625" style="10"/>
    <col min="15362" max="15362" width="40.28515625" style="10" customWidth="1"/>
    <col min="15363" max="15366" width="9.5703125" style="10" customWidth="1"/>
    <col min="15367" max="15617" width="9.140625" style="10"/>
    <col min="15618" max="15618" width="40.28515625" style="10" customWidth="1"/>
    <col min="15619" max="15622" width="9.5703125" style="10" customWidth="1"/>
    <col min="15623" max="15873" width="9.140625" style="10"/>
    <col min="15874" max="15874" width="40.28515625" style="10" customWidth="1"/>
    <col min="15875" max="15878" width="9.5703125" style="10" customWidth="1"/>
    <col min="15879" max="16129" width="9.140625" style="10"/>
    <col min="16130" max="16130" width="40.28515625" style="10" customWidth="1"/>
    <col min="16131" max="16134" width="9.5703125" style="10" customWidth="1"/>
    <col min="16135" max="16384" width="9.140625" style="10"/>
  </cols>
  <sheetData>
    <row r="1" spans="1:10">
      <c r="A1" s="102"/>
      <c r="B1" s="102"/>
      <c r="E1" s="1014" t="s">
        <v>761</v>
      </c>
      <c r="F1" s="1014"/>
    </row>
    <row r="2" spans="1:10">
      <c r="C2" s="12"/>
      <c r="D2" s="11"/>
      <c r="E2" s="12"/>
    </row>
    <row r="3" spans="1:10" ht="35.25" customHeight="1">
      <c r="B3" s="1015" t="s">
        <v>68</v>
      </c>
      <c r="C3" s="1015"/>
      <c r="D3" s="1015"/>
      <c r="E3" s="1015"/>
      <c r="F3" s="1015"/>
    </row>
    <row r="4" spans="1:10" ht="15" thickBot="1"/>
    <row r="5" spans="1:10" s="14" customFormat="1" ht="63.75" customHeight="1">
      <c r="B5" s="1016" t="s">
        <v>4</v>
      </c>
      <c r="C5" s="1028" t="s">
        <v>794</v>
      </c>
      <c r="D5" s="1029"/>
      <c r="E5" s="1030" t="s">
        <v>795</v>
      </c>
      <c r="F5" s="1029"/>
      <c r="H5" s="98"/>
    </row>
    <row r="6" spans="1:10" s="15" customFormat="1" ht="13.5" thickBot="1">
      <c r="B6" s="1017"/>
      <c r="C6" s="60" t="s">
        <v>172</v>
      </c>
      <c r="D6" s="61" t="s">
        <v>778</v>
      </c>
      <c r="E6" s="62" t="s">
        <v>172</v>
      </c>
      <c r="F6" s="61" t="s">
        <v>778</v>
      </c>
      <c r="H6" s="23"/>
    </row>
    <row r="7" spans="1:10" s="15" customFormat="1" ht="13.5" thickBot="1">
      <c r="B7" s="22" t="s">
        <v>796</v>
      </c>
      <c r="C7" s="453">
        <v>32410</v>
      </c>
      <c r="D7" s="507">
        <v>33457</v>
      </c>
      <c r="E7" s="508">
        <v>19282</v>
      </c>
      <c r="F7" s="454">
        <v>19109</v>
      </c>
      <c r="H7" s="23"/>
    </row>
    <row r="8" spans="1:10" s="15" customFormat="1" ht="13.5" thickBot="1">
      <c r="B8" s="22" t="s">
        <v>74</v>
      </c>
      <c r="C8" s="99">
        <v>0.65878811531719295</v>
      </c>
      <c r="D8" s="100">
        <v>0.77946343777157134</v>
      </c>
      <c r="E8" s="99">
        <v>0.341211884682807</v>
      </c>
      <c r="F8" s="100">
        <v>0.22053656222842863</v>
      </c>
      <c r="H8" s="23"/>
    </row>
    <row r="9" spans="1:10" s="15" customFormat="1" ht="13.5" thickBot="1">
      <c r="B9" s="22" t="s">
        <v>75</v>
      </c>
      <c r="C9" s="99">
        <v>1.7696745682222899</v>
      </c>
      <c r="D9" s="100">
        <v>1.9134364917762579</v>
      </c>
      <c r="E9" s="99">
        <v>0.91658301153114408</v>
      </c>
      <c r="F9" s="100">
        <v>0.58626642043872346</v>
      </c>
      <c r="H9" s="23"/>
    </row>
    <row r="10" spans="1:10" s="1" customFormat="1" ht="13.5" customHeight="1" thickBot="1">
      <c r="B10" s="1012" t="s">
        <v>5</v>
      </c>
      <c r="C10" s="1012"/>
      <c r="D10" s="1012"/>
      <c r="E10" s="1012"/>
      <c r="F10" s="1012"/>
      <c r="H10" s="3"/>
    </row>
    <row r="11" spans="1:10" s="1" customFormat="1" ht="12.75">
      <c r="B11" s="2" t="s">
        <v>6</v>
      </c>
      <c r="C11" s="99">
        <v>0.45331089275531022</v>
      </c>
      <c r="D11" s="100">
        <v>0.43930000000000002</v>
      </c>
      <c r="E11" s="99">
        <v>0.5635585642545794</v>
      </c>
      <c r="F11" s="100">
        <v>0.68179999999999996</v>
      </c>
      <c r="H11" s="3"/>
    </row>
    <row r="12" spans="1:10" s="1" customFormat="1" ht="12.75">
      <c r="B12" s="29" t="s">
        <v>8</v>
      </c>
      <c r="C12" s="66">
        <v>0.82919320459848689</v>
      </c>
      <c r="D12" s="65">
        <v>0.78</v>
      </c>
      <c r="E12" s="66">
        <v>1.2912581576770981</v>
      </c>
      <c r="F12" s="65">
        <v>2.14</v>
      </c>
      <c r="H12" s="3"/>
    </row>
    <row r="13" spans="1:10" s="1" customFormat="1" ht="12.75">
      <c r="B13" s="4" t="s">
        <v>9</v>
      </c>
      <c r="C13" s="131">
        <v>0.15059067346552404</v>
      </c>
      <c r="D13" s="132">
        <v>0.14810000000000001</v>
      </c>
      <c r="E13" s="131">
        <v>0.29135400426222002</v>
      </c>
      <c r="F13" s="132">
        <v>0.4425</v>
      </c>
      <c r="H13" s="3"/>
      <c r="I13" s="7"/>
      <c r="J13" s="7"/>
    </row>
    <row r="14" spans="1:10" s="1" customFormat="1" ht="25.5">
      <c r="B14" s="4" t="s">
        <v>7</v>
      </c>
      <c r="C14" s="66">
        <v>1.8291932045984869</v>
      </c>
      <c r="D14" s="65">
        <v>1.78</v>
      </c>
      <c r="E14" s="66">
        <v>2.2912581576770981</v>
      </c>
      <c r="F14" s="65">
        <v>3.14</v>
      </c>
      <c r="H14" s="3"/>
      <c r="I14" s="7"/>
      <c r="J14" s="7"/>
    </row>
    <row r="15" spans="1:10" s="1" customFormat="1" ht="12.75">
      <c r="B15" s="4" t="s">
        <v>781</v>
      </c>
      <c r="C15" s="66">
        <v>0.32312047063376031</v>
      </c>
      <c r="D15" s="65">
        <v>0.29637949163817312</v>
      </c>
      <c r="E15" s="66">
        <v>0.6257872757633659</v>
      </c>
      <c r="F15" s="65">
        <v>1.2028420877944834</v>
      </c>
      <c r="H15" s="3"/>
      <c r="I15" s="7"/>
      <c r="J15" s="7"/>
    </row>
    <row r="16" spans="1:10" s="1" customFormat="1" ht="25.5">
      <c r="B16" s="6" t="s">
        <v>782</v>
      </c>
      <c r="C16" s="131">
        <v>0.14299192603094452</v>
      </c>
      <c r="D16" s="132">
        <v>0.13384329895974673</v>
      </c>
      <c r="E16" s="131">
        <v>0.27017495946675846</v>
      </c>
      <c r="F16" s="132">
        <v>0.43272454971241497</v>
      </c>
      <c r="H16" s="3"/>
      <c r="I16" s="7"/>
      <c r="J16" s="7"/>
    </row>
    <row r="17" spans="2:10" s="1" customFormat="1" ht="38.25">
      <c r="B17" s="6" t="s">
        <v>10</v>
      </c>
      <c r="C17" s="66">
        <v>5.3052579498763812</v>
      </c>
      <c r="D17" s="65">
        <v>5.0999999999999996</v>
      </c>
      <c r="E17" s="66">
        <v>-2.6115036952161916</v>
      </c>
      <c r="F17" s="65">
        <v>-3.14</v>
      </c>
      <c r="H17" s="3"/>
      <c r="I17" s="7"/>
      <c r="J17" s="7"/>
    </row>
    <row r="18" spans="2:10" s="1" customFormat="1" ht="26.25" thickBot="1">
      <c r="B18" s="6" t="s">
        <v>783</v>
      </c>
      <c r="C18" s="509">
        <v>8.2282305949536347</v>
      </c>
      <c r="D18" s="76">
        <v>9.0068031017062058</v>
      </c>
      <c r="E18" s="74">
        <v>-4.605193880253041</v>
      </c>
      <c r="F18" s="510">
        <v>-6.0172064345272043</v>
      </c>
      <c r="H18" s="3"/>
      <c r="I18" s="7"/>
      <c r="J18" s="7"/>
    </row>
    <row r="19" spans="2:10" s="1" customFormat="1" ht="13.5" customHeight="1" thickBot="1">
      <c r="B19" s="1012" t="s">
        <v>11</v>
      </c>
      <c r="C19" s="1012"/>
      <c r="D19" s="1012"/>
      <c r="E19" s="1012"/>
      <c r="F19" s="1012"/>
      <c r="H19" s="3"/>
    </row>
    <row r="20" spans="2:10" s="1" customFormat="1" ht="12.75">
      <c r="B20" s="2" t="s">
        <v>12</v>
      </c>
      <c r="C20" s="66">
        <v>1.4646580571779308</v>
      </c>
      <c r="D20" s="65">
        <v>1.42</v>
      </c>
      <c r="E20" s="66">
        <v>0.812964127246535</v>
      </c>
      <c r="F20" s="65">
        <v>0.79</v>
      </c>
      <c r="G20" s="101"/>
      <c r="H20" s="3"/>
      <c r="I20" s="7"/>
    </row>
    <row r="21" spans="2:10" s="1" customFormat="1" ht="12.75">
      <c r="B21" s="4" t="s">
        <v>13</v>
      </c>
      <c r="C21" s="78">
        <v>1.0162352014952125</v>
      </c>
      <c r="D21" s="68">
        <v>0.99</v>
      </c>
      <c r="E21" s="78">
        <v>0.61072438667191231</v>
      </c>
      <c r="F21" s="68">
        <v>0.6</v>
      </c>
      <c r="G21" s="101"/>
      <c r="H21" s="3"/>
      <c r="I21" s="7"/>
    </row>
    <row r="22" spans="2:10" s="1" customFormat="1" ht="12.75">
      <c r="B22" s="4" t="s">
        <v>14</v>
      </c>
      <c r="C22" s="78">
        <v>0.24697241950572757</v>
      </c>
      <c r="D22" s="68">
        <v>0.24</v>
      </c>
      <c r="E22" s="78">
        <v>9.8414202517541835E-2</v>
      </c>
      <c r="F22" s="68">
        <v>0.11</v>
      </c>
      <c r="G22" s="101"/>
      <c r="H22" s="3"/>
      <c r="I22" s="7"/>
    </row>
    <row r="23" spans="2:10" s="1" customFormat="1" ht="13.5" thickBot="1">
      <c r="B23" s="6" t="s">
        <v>15</v>
      </c>
      <c r="C23" s="81">
        <v>153929.59413300001</v>
      </c>
      <c r="D23" s="82">
        <v>166319.50488699999</v>
      </c>
      <c r="E23" s="83">
        <v>-34608.045926999999</v>
      </c>
      <c r="F23" s="82">
        <v>-29641.672740999998</v>
      </c>
      <c r="G23" s="101"/>
      <c r="H23" s="3"/>
      <c r="I23" s="7"/>
    </row>
    <row r="24" spans="2:10" s="1" customFormat="1" ht="13.5" customHeight="1" thickBot="1">
      <c r="B24" s="1012" t="s">
        <v>16</v>
      </c>
      <c r="C24" s="1012"/>
      <c r="D24" s="1012"/>
      <c r="E24" s="1012"/>
      <c r="F24" s="1012"/>
      <c r="H24" s="3"/>
      <c r="I24" s="7"/>
    </row>
    <row r="25" spans="2:10" s="1" customFormat="1" ht="12.75">
      <c r="B25" s="2" t="s">
        <v>17</v>
      </c>
      <c r="C25" s="81">
        <v>103.45104494289671</v>
      </c>
      <c r="D25" s="82">
        <v>107.31000110668832</v>
      </c>
      <c r="E25" s="83">
        <v>206.07584079201547</v>
      </c>
      <c r="F25" s="82">
        <v>234.35379733035222</v>
      </c>
      <c r="G25" s="101"/>
      <c r="H25" s="3"/>
      <c r="I25" s="7"/>
    </row>
    <row r="26" spans="2:10" s="1" customFormat="1" ht="25.5">
      <c r="B26" s="4" t="s">
        <v>18</v>
      </c>
      <c r="C26" s="81">
        <v>60.481831963026906</v>
      </c>
      <c r="D26" s="82">
        <v>59.812281103201016</v>
      </c>
      <c r="E26" s="83">
        <v>79.617564195427406</v>
      </c>
      <c r="F26" s="82">
        <v>89.668122896364125</v>
      </c>
      <c r="G26" s="101"/>
      <c r="H26" s="3"/>
    </row>
    <row r="27" spans="2:10" s="1" customFormat="1" ht="25.5">
      <c r="B27" s="4" t="s">
        <v>184</v>
      </c>
      <c r="C27" s="81">
        <v>139.54083071774264</v>
      </c>
      <c r="D27" s="82">
        <v>144.29779983991079</v>
      </c>
      <c r="E27" s="83">
        <v>313.47094208603767</v>
      </c>
      <c r="F27" s="82">
        <v>396.76688053312989</v>
      </c>
      <c r="G27" s="101"/>
      <c r="H27" s="3"/>
    </row>
    <row r="28" spans="2:10" s="1" customFormat="1" ht="12.75">
      <c r="B28" s="4" t="s">
        <v>19</v>
      </c>
      <c r="C28" s="64">
        <v>0.95537692507648342</v>
      </c>
      <c r="D28" s="65">
        <v>0.88611228494469663</v>
      </c>
      <c r="E28" s="66">
        <v>0.37187618235002318</v>
      </c>
      <c r="F28" s="65">
        <v>0.35037280221052997</v>
      </c>
      <c r="G28" s="101"/>
      <c r="H28" s="3"/>
    </row>
    <row r="29" spans="2:10" s="1" customFormat="1" ht="12.75">
      <c r="B29" s="6" t="s">
        <v>20</v>
      </c>
      <c r="C29" s="64">
        <v>6.0348701114597159</v>
      </c>
      <c r="D29" s="65">
        <v>6.1024256769311886</v>
      </c>
      <c r="E29" s="66">
        <v>4.5844155581559809</v>
      </c>
      <c r="F29" s="65">
        <v>4.0705658623171654</v>
      </c>
      <c r="G29" s="101"/>
      <c r="H29" s="3"/>
      <c r="I29" s="7"/>
    </row>
    <row r="30" spans="2:10" s="1" customFormat="1" ht="12.75">
      <c r="B30" s="6" t="s">
        <v>21</v>
      </c>
      <c r="C30" s="64">
        <v>3.5282388902062229</v>
      </c>
      <c r="D30" s="65">
        <v>3.401360509139447</v>
      </c>
      <c r="E30" s="66">
        <v>1.7711925793784855</v>
      </c>
      <c r="F30" s="65">
        <v>1.5574742298094062</v>
      </c>
      <c r="G30" s="101"/>
      <c r="H30" s="3"/>
      <c r="I30" s="7"/>
    </row>
    <row r="31" spans="2:10" s="1" customFormat="1" ht="12.75">
      <c r="B31" s="511" t="s">
        <v>792</v>
      </c>
      <c r="C31" s="64">
        <v>3.5528388807144577</v>
      </c>
      <c r="D31" s="65">
        <v>3.4396999156942849</v>
      </c>
      <c r="E31" s="66">
        <v>1.8925671404060644</v>
      </c>
      <c r="F31" s="65">
        <v>1.6233809058595268</v>
      </c>
      <c r="G31" s="101"/>
      <c r="H31" s="3"/>
      <c r="I31" s="7"/>
    </row>
    <row r="32" spans="2:10" s="1" customFormat="1" ht="12.75">
      <c r="B32" s="6" t="s">
        <v>786</v>
      </c>
      <c r="C32" s="64">
        <v>2.3118861117258174</v>
      </c>
      <c r="D32" s="65">
        <v>1.9680603999010742</v>
      </c>
      <c r="E32" s="66">
        <v>0.66560120062352135</v>
      </c>
      <c r="F32" s="65">
        <v>0.69975012451203678</v>
      </c>
      <c r="G32" s="101"/>
      <c r="H32" s="3"/>
    </row>
    <row r="33" spans="2:8" s="1" customFormat="1" ht="12.75">
      <c r="B33" s="6" t="s">
        <v>793</v>
      </c>
      <c r="C33" s="64">
        <v>5.7834942009053938</v>
      </c>
      <c r="D33" s="65">
        <v>5.6779643435602507</v>
      </c>
      <c r="E33" s="66">
        <v>-7.5251334720644802</v>
      </c>
      <c r="F33" s="65">
        <v>-7.0602830431064625</v>
      </c>
      <c r="G33" s="101"/>
      <c r="H33" s="3"/>
    </row>
    <row r="34" spans="2:8" s="1" customFormat="1" ht="12.75">
      <c r="B34" s="6" t="s">
        <v>22</v>
      </c>
      <c r="C34" s="64">
        <v>1.7346492683425916</v>
      </c>
      <c r="D34" s="65">
        <v>1.5875404158254824</v>
      </c>
      <c r="E34" s="66">
        <v>0.82069850165415126</v>
      </c>
      <c r="F34" s="65">
        <v>1.0060107960352254</v>
      </c>
      <c r="G34" s="101"/>
      <c r="H34" s="3"/>
    </row>
    <row r="35" spans="2:8" s="1" customFormat="1" ht="38.25">
      <c r="B35" s="6" t="s">
        <v>23</v>
      </c>
      <c r="C35" s="64">
        <v>1.5210155555559965</v>
      </c>
      <c r="D35" s="65">
        <v>1.44</v>
      </c>
      <c r="E35" s="66">
        <v>1.023367021344691</v>
      </c>
      <c r="F35" s="65">
        <v>1.02</v>
      </c>
      <c r="G35" s="101"/>
      <c r="H35" s="3"/>
    </row>
    <row r="36" spans="2:8" s="1" customFormat="1" ht="26.25" thickBot="1">
      <c r="B36" s="8" t="s">
        <v>24</v>
      </c>
      <c r="C36" s="85">
        <v>0.423145512786124</v>
      </c>
      <c r="D36" s="86">
        <v>0.46</v>
      </c>
      <c r="E36" s="85">
        <v>0.60181806626200829</v>
      </c>
      <c r="F36" s="86">
        <v>0.56000000000000005</v>
      </c>
      <c r="G36" s="101"/>
      <c r="H36" s="3"/>
    </row>
    <row r="37" spans="2:8" s="1" customFormat="1" ht="13.5" customHeight="1" thickBot="1">
      <c r="B37" s="1012" t="s">
        <v>25</v>
      </c>
      <c r="C37" s="1012"/>
      <c r="D37" s="1012"/>
      <c r="E37" s="1012"/>
      <c r="F37" s="1012"/>
      <c r="G37" s="101"/>
      <c r="H37" s="3"/>
    </row>
    <row r="38" spans="2:8" s="1" customFormat="1" ht="12.75">
      <c r="B38" s="2" t="s">
        <v>788</v>
      </c>
      <c r="C38" s="89">
        <v>6.4306641147823196E-2</v>
      </c>
      <c r="D38" s="90">
        <v>6.3339543083223343E-2</v>
      </c>
      <c r="E38" s="89">
        <v>-5.4441971408378899E-2</v>
      </c>
      <c r="F38" s="90">
        <v>-7.1379032692757818E-2</v>
      </c>
      <c r="G38" s="101"/>
      <c r="H38" s="3"/>
    </row>
    <row r="39" spans="2:8" s="1" customFormat="1" ht="12.75">
      <c r="B39" s="4" t="s">
        <v>789</v>
      </c>
      <c r="C39" s="27">
        <v>0.116759642282245</v>
      </c>
      <c r="D39" s="26">
        <v>0.11347781344754988</v>
      </c>
      <c r="E39" s="27">
        <v>-0.120148712078312</v>
      </c>
      <c r="F39" s="26">
        <v>-0.20494763590787521</v>
      </c>
      <c r="G39" s="101"/>
      <c r="H39" s="3"/>
    </row>
    <row r="40" spans="2:8" s="1" customFormat="1" ht="12.75">
      <c r="B40" s="4" t="s">
        <v>26</v>
      </c>
      <c r="C40" s="27">
        <v>6.731023061152025E-2</v>
      </c>
      <c r="D40" s="26">
        <v>7.1499999999999994E-2</v>
      </c>
      <c r="E40" s="27">
        <v>-0.14639811311480069</v>
      </c>
      <c r="F40" s="26">
        <v>-0.20369999999999999</v>
      </c>
      <c r="G40" s="101"/>
      <c r="H40" s="3"/>
    </row>
    <row r="41" spans="2:8" s="1" customFormat="1" ht="25.5">
      <c r="B41" s="4" t="s">
        <v>790</v>
      </c>
      <c r="C41" s="27">
        <v>0.104562350311179</v>
      </c>
      <c r="D41" s="26">
        <v>0.10310992555891985</v>
      </c>
      <c r="E41" s="27">
        <v>-7.1543620048938897E-2</v>
      </c>
      <c r="F41" s="26">
        <v>-9.5913559785870087E-2</v>
      </c>
      <c r="G41" s="101"/>
      <c r="H41" s="3"/>
    </row>
    <row r="42" spans="2:8" s="1" customFormat="1" ht="12.75">
      <c r="B42" s="6" t="s">
        <v>791</v>
      </c>
      <c r="C42" s="502">
        <v>6.7614883372777795E-2</v>
      </c>
      <c r="D42" s="503">
        <v>6.7419320045422879E-2</v>
      </c>
      <c r="E42" s="502">
        <v>-4.5261897975041099E-2</v>
      </c>
      <c r="F42" s="503">
        <v>-5.5951186322029826E-2</v>
      </c>
      <c r="G42" s="101"/>
      <c r="H42" s="3"/>
    </row>
    <row r="43" spans="2:8" s="1" customFormat="1" ht="13.5" thickBot="1">
      <c r="B43" s="8" t="s">
        <v>27</v>
      </c>
      <c r="C43" s="85">
        <v>7.0772991892561005E-2</v>
      </c>
      <c r="D43" s="86">
        <v>7.6100000000000001E-2</v>
      </c>
      <c r="E43" s="85">
        <v>-0.12171227984813229</v>
      </c>
      <c r="F43" s="86">
        <v>-0.15970000000000001</v>
      </c>
      <c r="G43" s="101"/>
      <c r="H43" s="3"/>
    </row>
  </sheetData>
  <mergeCells count="9">
    <mergeCell ref="B19:F19"/>
    <mergeCell ref="B24:F24"/>
    <mergeCell ref="B37:F37"/>
    <mergeCell ref="E1:F1"/>
    <mergeCell ref="B3:F3"/>
    <mergeCell ref="B5:B6"/>
    <mergeCell ref="C5:D5"/>
    <mergeCell ref="E5:F5"/>
    <mergeCell ref="B10:F10"/>
  </mergeCells>
  <pageMargins left="0.17" right="0.16" top="0.74803149606299213" bottom="0.74803149606299213" header="0.31496062992125984" footer="0.31496062992125984"/>
  <pageSetup paperSize="9" scale="97" orientation="portrait" r:id="rId1"/>
  <ignoredErrors>
    <ignoredError sqref="C6:F6" numberStoredAsText="1"/>
  </ignoredErrors>
</worksheet>
</file>

<file path=xl/worksheets/sheet11.xml><?xml version="1.0" encoding="utf-8"?>
<worksheet xmlns="http://schemas.openxmlformats.org/spreadsheetml/2006/main" xmlns:r="http://schemas.openxmlformats.org/officeDocument/2006/relationships">
  <sheetPr>
    <tabColor rgb="FF00B050"/>
  </sheetPr>
  <dimension ref="A1:H36"/>
  <sheetViews>
    <sheetView workbookViewId="0">
      <selection activeCell="B36" sqref="B36"/>
    </sheetView>
  </sheetViews>
  <sheetFormatPr defaultColWidth="9.140625" defaultRowHeight="14.25"/>
  <cols>
    <col min="1" max="1" width="9.140625" style="10"/>
    <col min="2" max="2" width="40.28515625" style="10" customWidth="1"/>
    <col min="3" max="6" width="9.5703125" style="10" customWidth="1"/>
    <col min="7" max="7" width="9.140625" style="10"/>
    <col min="8" max="8" width="9.140625" style="97"/>
    <col min="9" max="257" width="9.140625" style="10"/>
    <col min="258" max="258" width="40.28515625" style="10" customWidth="1"/>
    <col min="259" max="262" width="9.5703125" style="10" customWidth="1"/>
    <col min="263" max="513" width="9.140625" style="10"/>
    <col min="514" max="514" width="40.28515625" style="10" customWidth="1"/>
    <col min="515" max="518" width="9.5703125" style="10" customWidth="1"/>
    <col min="519" max="769" width="9.140625" style="10"/>
    <col min="770" max="770" width="40.28515625" style="10" customWidth="1"/>
    <col min="771" max="774" width="9.5703125" style="10" customWidth="1"/>
    <col min="775" max="1025" width="9.140625" style="10"/>
    <col min="1026" max="1026" width="40.28515625" style="10" customWidth="1"/>
    <col min="1027" max="1030" width="9.5703125" style="10" customWidth="1"/>
    <col min="1031" max="1281" width="9.140625" style="10"/>
    <col min="1282" max="1282" width="40.28515625" style="10" customWidth="1"/>
    <col min="1283" max="1286" width="9.5703125" style="10" customWidth="1"/>
    <col min="1287" max="1537" width="9.140625" style="10"/>
    <col min="1538" max="1538" width="40.28515625" style="10" customWidth="1"/>
    <col min="1539" max="1542" width="9.5703125" style="10" customWidth="1"/>
    <col min="1543" max="1793" width="9.140625" style="10"/>
    <col min="1794" max="1794" width="40.28515625" style="10" customWidth="1"/>
    <col min="1795" max="1798" width="9.5703125" style="10" customWidth="1"/>
    <col min="1799" max="2049" width="9.140625" style="10"/>
    <col min="2050" max="2050" width="40.28515625" style="10" customWidth="1"/>
    <col min="2051" max="2054" width="9.5703125" style="10" customWidth="1"/>
    <col min="2055" max="2305" width="9.140625" style="10"/>
    <col min="2306" max="2306" width="40.28515625" style="10" customWidth="1"/>
    <col min="2307" max="2310" width="9.5703125" style="10" customWidth="1"/>
    <col min="2311" max="2561" width="9.140625" style="10"/>
    <col min="2562" max="2562" width="40.28515625" style="10" customWidth="1"/>
    <col min="2563" max="2566" width="9.5703125" style="10" customWidth="1"/>
    <col min="2567" max="2817" width="9.140625" style="10"/>
    <col min="2818" max="2818" width="40.28515625" style="10" customWidth="1"/>
    <col min="2819" max="2822" width="9.5703125" style="10" customWidth="1"/>
    <col min="2823" max="3073" width="9.140625" style="10"/>
    <col min="3074" max="3074" width="40.28515625" style="10" customWidth="1"/>
    <col min="3075" max="3078" width="9.5703125" style="10" customWidth="1"/>
    <col min="3079" max="3329" width="9.140625" style="10"/>
    <col min="3330" max="3330" width="40.28515625" style="10" customWidth="1"/>
    <col min="3331" max="3334" width="9.5703125" style="10" customWidth="1"/>
    <col min="3335" max="3585" width="9.140625" style="10"/>
    <col min="3586" max="3586" width="40.28515625" style="10" customWidth="1"/>
    <col min="3587" max="3590" width="9.5703125" style="10" customWidth="1"/>
    <col min="3591" max="3841" width="9.140625" style="10"/>
    <col min="3842" max="3842" width="40.28515625" style="10" customWidth="1"/>
    <col min="3843" max="3846" width="9.5703125" style="10" customWidth="1"/>
    <col min="3847" max="4097" width="9.140625" style="10"/>
    <col min="4098" max="4098" width="40.28515625" style="10" customWidth="1"/>
    <col min="4099" max="4102" width="9.5703125" style="10" customWidth="1"/>
    <col min="4103" max="4353" width="9.140625" style="10"/>
    <col min="4354" max="4354" width="40.28515625" style="10" customWidth="1"/>
    <col min="4355" max="4358" width="9.5703125" style="10" customWidth="1"/>
    <col min="4359" max="4609" width="9.140625" style="10"/>
    <col min="4610" max="4610" width="40.28515625" style="10" customWidth="1"/>
    <col min="4611" max="4614" width="9.5703125" style="10" customWidth="1"/>
    <col min="4615" max="4865" width="9.140625" style="10"/>
    <col min="4866" max="4866" width="40.28515625" style="10" customWidth="1"/>
    <col min="4867" max="4870" width="9.5703125" style="10" customWidth="1"/>
    <col min="4871" max="5121" width="9.140625" style="10"/>
    <col min="5122" max="5122" width="40.28515625" style="10" customWidth="1"/>
    <col min="5123" max="5126" width="9.5703125" style="10" customWidth="1"/>
    <col min="5127" max="5377" width="9.140625" style="10"/>
    <col min="5378" max="5378" width="40.28515625" style="10" customWidth="1"/>
    <col min="5379" max="5382" width="9.5703125" style="10" customWidth="1"/>
    <col min="5383" max="5633" width="9.140625" style="10"/>
    <col min="5634" max="5634" width="40.28515625" style="10" customWidth="1"/>
    <col min="5635" max="5638" width="9.5703125" style="10" customWidth="1"/>
    <col min="5639" max="5889" width="9.140625" style="10"/>
    <col min="5890" max="5890" width="40.28515625" style="10" customWidth="1"/>
    <col min="5891" max="5894" width="9.5703125" style="10" customWidth="1"/>
    <col min="5895" max="6145" width="9.140625" style="10"/>
    <col min="6146" max="6146" width="40.28515625" style="10" customWidth="1"/>
    <col min="6147" max="6150" width="9.5703125" style="10" customWidth="1"/>
    <col min="6151" max="6401" width="9.140625" style="10"/>
    <col min="6402" max="6402" width="40.28515625" style="10" customWidth="1"/>
    <col min="6403" max="6406" width="9.5703125" style="10" customWidth="1"/>
    <col min="6407" max="6657" width="9.140625" style="10"/>
    <col min="6658" max="6658" width="40.28515625" style="10" customWidth="1"/>
    <col min="6659" max="6662" width="9.5703125" style="10" customWidth="1"/>
    <col min="6663" max="6913" width="9.140625" style="10"/>
    <col min="6914" max="6914" width="40.28515625" style="10" customWidth="1"/>
    <col min="6915" max="6918" width="9.5703125" style="10" customWidth="1"/>
    <col min="6919" max="7169" width="9.140625" style="10"/>
    <col min="7170" max="7170" width="40.28515625" style="10" customWidth="1"/>
    <col min="7171" max="7174" width="9.5703125" style="10" customWidth="1"/>
    <col min="7175" max="7425" width="9.140625" style="10"/>
    <col min="7426" max="7426" width="40.28515625" style="10" customWidth="1"/>
    <col min="7427" max="7430" width="9.5703125" style="10" customWidth="1"/>
    <col min="7431" max="7681" width="9.140625" style="10"/>
    <col min="7682" max="7682" width="40.28515625" style="10" customWidth="1"/>
    <col min="7683" max="7686" width="9.5703125" style="10" customWidth="1"/>
    <col min="7687" max="7937" width="9.140625" style="10"/>
    <col min="7938" max="7938" width="40.28515625" style="10" customWidth="1"/>
    <col min="7939" max="7942" width="9.5703125" style="10" customWidth="1"/>
    <col min="7943" max="8193" width="9.140625" style="10"/>
    <col min="8194" max="8194" width="40.28515625" style="10" customWidth="1"/>
    <col min="8195" max="8198" width="9.5703125" style="10" customWidth="1"/>
    <col min="8199" max="8449" width="9.140625" style="10"/>
    <col min="8450" max="8450" width="40.28515625" style="10" customWidth="1"/>
    <col min="8451" max="8454" width="9.5703125" style="10" customWidth="1"/>
    <col min="8455" max="8705" width="9.140625" style="10"/>
    <col min="8706" max="8706" width="40.28515625" style="10" customWidth="1"/>
    <col min="8707" max="8710" width="9.5703125" style="10" customWidth="1"/>
    <col min="8711" max="8961" width="9.140625" style="10"/>
    <col min="8962" max="8962" width="40.28515625" style="10" customWidth="1"/>
    <col min="8963" max="8966" width="9.5703125" style="10" customWidth="1"/>
    <col min="8967" max="9217" width="9.140625" style="10"/>
    <col min="9218" max="9218" width="40.28515625" style="10" customWidth="1"/>
    <col min="9219" max="9222" width="9.5703125" style="10" customWidth="1"/>
    <col min="9223" max="9473" width="9.140625" style="10"/>
    <col min="9474" max="9474" width="40.28515625" style="10" customWidth="1"/>
    <col min="9475" max="9478" width="9.5703125" style="10" customWidth="1"/>
    <col min="9479" max="9729" width="9.140625" style="10"/>
    <col min="9730" max="9730" width="40.28515625" style="10" customWidth="1"/>
    <col min="9731" max="9734" width="9.5703125" style="10" customWidth="1"/>
    <col min="9735" max="9985" width="9.140625" style="10"/>
    <col min="9986" max="9986" width="40.28515625" style="10" customWidth="1"/>
    <col min="9987" max="9990" width="9.5703125" style="10" customWidth="1"/>
    <col min="9991" max="10241" width="9.140625" style="10"/>
    <col min="10242" max="10242" width="40.28515625" style="10" customWidth="1"/>
    <col min="10243" max="10246" width="9.5703125" style="10" customWidth="1"/>
    <col min="10247" max="10497" width="9.140625" style="10"/>
    <col min="10498" max="10498" width="40.28515625" style="10" customWidth="1"/>
    <col min="10499" max="10502" width="9.5703125" style="10" customWidth="1"/>
    <col min="10503" max="10753" width="9.140625" style="10"/>
    <col min="10754" max="10754" width="40.28515625" style="10" customWidth="1"/>
    <col min="10755" max="10758" width="9.5703125" style="10" customWidth="1"/>
    <col min="10759" max="11009" width="9.140625" style="10"/>
    <col min="11010" max="11010" width="40.28515625" style="10" customWidth="1"/>
    <col min="11011" max="11014" width="9.5703125" style="10" customWidth="1"/>
    <col min="11015" max="11265" width="9.140625" style="10"/>
    <col min="11266" max="11266" width="40.28515625" style="10" customWidth="1"/>
    <col min="11267" max="11270" width="9.5703125" style="10" customWidth="1"/>
    <col min="11271" max="11521" width="9.140625" style="10"/>
    <col min="11522" max="11522" width="40.28515625" style="10" customWidth="1"/>
    <col min="11523" max="11526" width="9.5703125" style="10" customWidth="1"/>
    <col min="11527" max="11777" width="9.140625" style="10"/>
    <col min="11778" max="11778" width="40.28515625" style="10" customWidth="1"/>
    <col min="11779" max="11782" width="9.5703125" style="10" customWidth="1"/>
    <col min="11783" max="12033" width="9.140625" style="10"/>
    <col min="12034" max="12034" width="40.28515625" style="10" customWidth="1"/>
    <col min="12035" max="12038" width="9.5703125" style="10" customWidth="1"/>
    <col min="12039" max="12289" width="9.140625" style="10"/>
    <col min="12290" max="12290" width="40.28515625" style="10" customWidth="1"/>
    <col min="12291" max="12294" width="9.5703125" style="10" customWidth="1"/>
    <col min="12295" max="12545" width="9.140625" style="10"/>
    <col min="12546" max="12546" width="40.28515625" style="10" customWidth="1"/>
    <col min="12547" max="12550" width="9.5703125" style="10" customWidth="1"/>
    <col min="12551" max="12801" width="9.140625" style="10"/>
    <col min="12802" max="12802" width="40.28515625" style="10" customWidth="1"/>
    <col min="12803" max="12806" width="9.5703125" style="10" customWidth="1"/>
    <col min="12807" max="13057" width="9.140625" style="10"/>
    <col min="13058" max="13058" width="40.28515625" style="10" customWidth="1"/>
    <col min="13059" max="13062" width="9.5703125" style="10" customWidth="1"/>
    <col min="13063" max="13313" width="9.140625" style="10"/>
    <col min="13314" max="13314" width="40.28515625" style="10" customWidth="1"/>
    <col min="13315" max="13318" width="9.5703125" style="10" customWidth="1"/>
    <col min="13319" max="13569" width="9.140625" style="10"/>
    <col min="13570" max="13570" width="40.28515625" style="10" customWidth="1"/>
    <col min="13571" max="13574" width="9.5703125" style="10" customWidth="1"/>
    <col min="13575" max="13825" width="9.140625" style="10"/>
    <col min="13826" max="13826" width="40.28515625" style="10" customWidth="1"/>
    <col min="13827" max="13830" width="9.5703125" style="10" customWidth="1"/>
    <col min="13831" max="14081" width="9.140625" style="10"/>
    <col min="14082" max="14082" width="40.28515625" style="10" customWidth="1"/>
    <col min="14083" max="14086" width="9.5703125" style="10" customWidth="1"/>
    <col min="14087" max="14337" width="9.140625" style="10"/>
    <col min="14338" max="14338" width="40.28515625" style="10" customWidth="1"/>
    <col min="14339" max="14342" width="9.5703125" style="10" customWidth="1"/>
    <col min="14343" max="14593" width="9.140625" style="10"/>
    <col min="14594" max="14594" width="40.28515625" style="10" customWidth="1"/>
    <col min="14595" max="14598" width="9.5703125" style="10" customWidth="1"/>
    <col min="14599" max="14849" width="9.140625" style="10"/>
    <col min="14850" max="14850" width="40.28515625" style="10" customWidth="1"/>
    <col min="14851" max="14854" width="9.5703125" style="10" customWidth="1"/>
    <col min="14855" max="15105" width="9.140625" style="10"/>
    <col min="15106" max="15106" width="40.28515625" style="10" customWidth="1"/>
    <col min="15107" max="15110" width="9.5703125" style="10" customWidth="1"/>
    <col min="15111" max="15361" width="9.140625" style="10"/>
    <col min="15362" max="15362" width="40.28515625" style="10" customWidth="1"/>
    <col min="15363" max="15366" width="9.5703125" style="10" customWidth="1"/>
    <col min="15367" max="15617" width="9.140625" style="10"/>
    <col min="15618" max="15618" width="40.28515625" style="10" customWidth="1"/>
    <col min="15619" max="15622" width="9.5703125" style="10" customWidth="1"/>
    <col min="15623" max="15873" width="9.140625" style="10"/>
    <col min="15874" max="15874" width="40.28515625" style="10" customWidth="1"/>
    <col min="15875" max="15878" width="9.5703125" style="10" customWidth="1"/>
    <col min="15879" max="16129" width="9.140625" style="10"/>
    <col min="16130" max="16130" width="40.28515625" style="10" customWidth="1"/>
    <col min="16131" max="16134" width="9.5703125" style="10" customWidth="1"/>
    <col min="16135" max="16384" width="9.140625" style="10"/>
  </cols>
  <sheetData>
    <row r="1" spans="1:8">
      <c r="A1" s="102"/>
      <c r="B1" s="102"/>
      <c r="E1" s="1014" t="s">
        <v>80</v>
      </c>
      <c r="F1" s="1014"/>
    </row>
    <row r="2" spans="1:8">
      <c r="C2" s="12"/>
      <c r="D2" s="11"/>
      <c r="E2" s="12"/>
    </row>
    <row r="3" spans="1:8" ht="35.25" customHeight="1">
      <c r="B3" s="1015" t="s">
        <v>120</v>
      </c>
      <c r="C3" s="1015"/>
      <c r="D3" s="1015"/>
      <c r="E3" s="1015"/>
      <c r="F3" s="1015"/>
    </row>
    <row r="4" spans="1:8" ht="15" thickBot="1"/>
    <row r="5" spans="1:8" s="14" customFormat="1" ht="63.75" customHeight="1">
      <c r="B5" s="1016" t="s">
        <v>88</v>
      </c>
      <c r="C5" s="1028" t="s">
        <v>181</v>
      </c>
      <c r="D5" s="1029"/>
      <c r="E5" s="1030" t="s">
        <v>182</v>
      </c>
      <c r="F5" s="1029"/>
      <c r="H5" s="98"/>
    </row>
    <row r="6" spans="1:8" s="15" customFormat="1" ht="13.5" thickBot="1">
      <c r="B6" s="1017"/>
      <c r="C6" s="60" t="s">
        <v>172</v>
      </c>
      <c r="D6" s="61" t="s">
        <v>0</v>
      </c>
      <c r="E6" s="62" t="s">
        <v>172</v>
      </c>
      <c r="F6" s="61" t="s">
        <v>0</v>
      </c>
      <c r="H6" s="23"/>
    </row>
    <row r="7" spans="1:8" s="15" customFormat="1" ht="13.5" thickBot="1">
      <c r="B7" s="22" t="s">
        <v>180</v>
      </c>
      <c r="C7" s="1022">
        <v>32410</v>
      </c>
      <c r="D7" s="1023"/>
      <c r="E7" s="1022">
        <v>19282</v>
      </c>
      <c r="F7" s="1025"/>
      <c r="H7" s="23"/>
    </row>
    <row r="8" spans="1:8" s="15" customFormat="1" ht="13.5" thickBot="1">
      <c r="B8" s="22" t="s">
        <v>119</v>
      </c>
      <c r="C8" s="99">
        <v>0.65878811531719295</v>
      </c>
      <c r="D8" s="100">
        <v>0.64524778167769703</v>
      </c>
      <c r="E8" s="99">
        <v>0.341211884682807</v>
      </c>
      <c r="F8" s="100">
        <v>0.35475221832230303</v>
      </c>
      <c r="H8" s="23"/>
    </row>
    <row r="9" spans="1:8" s="15" customFormat="1" ht="13.5" thickBot="1">
      <c r="B9" s="22" t="s">
        <v>83</v>
      </c>
      <c r="C9" s="99">
        <v>1.7689242639878546</v>
      </c>
      <c r="D9" s="100">
        <v>1.7392213076293292</v>
      </c>
      <c r="E9" s="99">
        <v>0.91619439990327056</v>
      </c>
      <c r="F9" s="100">
        <v>0.95621036531220538</v>
      </c>
      <c r="H9" s="23"/>
    </row>
    <row r="10" spans="1:8" s="1" customFormat="1" ht="13.5" customHeight="1" thickBot="1">
      <c r="B10" s="1012" t="s">
        <v>84</v>
      </c>
      <c r="C10" s="1012"/>
      <c r="D10" s="1012"/>
      <c r="E10" s="1012"/>
      <c r="F10" s="1012"/>
      <c r="H10" s="3"/>
    </row>
    <row r="11" spans="1:8" s="1" customFormat="1" ht="12.75">
      <c r="B11" s="2" t="s">
        <v>89</v>
      </c>
      <c r="C11" s="99">
        <v>0.45331089275531022</v>
      </c>
      <c r="D11" s="100">
        <v>0.44487995477765935</v>
      </c>
      <c r="E11" s="99">
        <v>0.5635585642545794</v>
      </c>
      <c r="F11" s="100">
        <v>0.53005547497305061</v>
      </c>
      <c r="H11" s="3"/>
    </row>
    <row r="12" spans="1:8" s="1" customFormat="1" ht="12.75">
      <c r="B12" s="29" t="s">
        <v>91</v>
      </c>
      <c r="C12" s="66">
        <v>0.82919320459848689</v>
      </c>
      <c r="D12" s="65">
        <v>0.80141216049849695</v>
      </c>
      <c r="E12" s="66">
        <v>1.2912581576770981</v>
      </c>
      <c r="F12" s="65">
        <v>1.1279107357249329</v>
      </c>
      <c r="H12" s="3"/>
    </row>
    <row r="13" spans="1:8" s="1" customFormat="1" ht="12.75">
      <c r="B13" s="4" t="s">
        <v>92</v>
      </c>
      <c r="C13" s="131">
        <v>0.15059067346552404</v>
      </c>
      <c r="D13" s="132">
        <v>0.14583313576511453</v>
      </c>
      <c r="E13" s="131">
        <v>0.29135400426222002</v>
      </c>
      <c r="F13" s="132">
        <v>0.27651643811481041</v>
      </c>
      <c r="H13" s="3"/>
    </row>
    <row r="14" spans="1:8" s="1" customFormat="1" ht="12.75">
      <c r="B14" s="4" t="s">
        <v>90</v>
      </c>
      <c r="C14" s="66">
        <v>1.8291932045984869</v>
      </c>
      <c r="D14" s="65">
        <v>1.801412160498497</v>
      </c>
      <c r="E14" s="66">
        <v>2.2912581576770981</v>
      </c>
      <c r="F14" s="65">
        <v>2.1279107357249329</v>
      </c>
      <c r="H14" s="3"/>
    </row>
    <row r="15" spans="1:8" s="1" customFormat="1" ht="13.5" thickBot="1">
      <c r="B15" s="6" t="s">
        <v>93</v>
      </c>
      <c r="C15" s="74">
        <v>5.3052579498763812</v>
      </c>
      <c r="D15" s="75">
        <v>5.7332791436765378</v>
      </c>
      <c r="E15" s="74">
        <v>-2.6115036952161916</v>
      </c>
      <c r="F15" s="75">
        <v>-0.63743133487531112</v>
      </c>
      <c r="H15" s="3"/>
    </row>
    <row r="16" spans="1:8" s="1" customFormat="1" ht="13.5" customHeight="1" thickBot="1">
      <c r="B16" s="1012" t="s">
        <v>11</v>
      </c>
      <c r="C16" s="1012"/>
      <c r="D16" s="1012"/>
      <c r="E16" s="1012"/>
      <c r="F16" s="1012"/>
      <c r="H16" s="3"/>
    </row>
    <row r="17" spans="2:8" s="1" customFormat="1" ht="12.75">
      <c r="B17" s="2" t="s">
        <v>94</v>
      </c>
      <c r="C17" s="66">
        <v>1.4646580571779308</v>
      </c>
      <c r="D17" s="65">
        <v>1.4711322771755466</v>
      </c>
      <c r="E17" s="66">
        <v>0.812964127246535</v>
      </c>
      <c r="F17" s="65">
        <v>0.92343427618410434</v>
      </c>
      <c r="G17" s="101"/>
      <c r="H17" s="3"/>
    </row>
    <row r="18" spans="2:8" s="1" customFormat="1" ht="12.75">
      <c r="B18" s="4" t="s">
        <v>95</v>
      </c>
      <c r="C18" s="78">
        <v>1.0162352014952125</v>
      </c>
      <c r="D18" s="68">
        <v>1.0230233789042862</v>
      </c>
      <c r="E18" s="78">
        <v>0.61072438667191231</v>
      </c>
      <c r="F18" s="68">
        <v>0.68184830647751005</v>
      </c>
      <c r="G18" s="101"/>
      <c r="H18" s="3"/>
    </row>
    <row r="19" spans="2:8" s="1" customFormat="1" ht="12.75">
      <c r="B19" s="4" t="s">
        <v>96</v>
      </c>
      <c r="C19" s="78">
        <v>0.24697241950572757</v>
      </c>
      <c r="D19" s="68">
        <v>0.27011037602087673</v>
      </c>
      <c r="E19" s="78">
        <v>9.8414202517541835E-2</v>
      </c>
      <c r="F19" s="68">
        <v>0.12145026405519389</v>
      </c>
      <c r="G19" s="101"/>
      <c r="H19" s="3"/>
    </row>
    <row r="20" spans="2:8" s="1" customFormat="1" ht="13.5" thickBot="1">
      <c r="B20" s="6" t="s">
        <v>97</v>
      </c>
      <c r="C20" s="81">
        <v>153929.59413300001</v>
      </c>
      <c r="D20" s="82">
        <v>143250.992489</v>
      </c>
      <c r="E20" s="83">
        <v>-34608.045926999999</v>
      </c>
      <c r="F20" s="82">
        <v>-12806.332315</v>
      </c>
      <c r="G20" s="101"/>
      <c r="H20" s="3"/>
    </row>
    <row r="21" spans="2:8" s="1" customFormat="1" ht="13.5" customHeight="1" thickBot="1">
      <c r="B21" s="1012" t="s">
        <v>77</v>
      </c>
      <c r="C21" s="1012"/>
      <c r="D21" s="1012"/>
      <c r="E21" s="1012"/>
      <c r="F21" s="1012"/>
      <c r="H21" s="3"/>
    </row>
    <row r="22" spans="2:8" s="1" customFormat="1" ht="12.75">
      <c r="B22" s="2" t="s">
        <v>98</v>
      </c>
      <c r="C22" s="81">
        <v>108.95302784283733</v>
      </c>
      <c r="D22" s="82">
        <v>109.3971540122831</v>
      </c>
      <c r="E22" s="83">
        <v>205.91980240389958</v>
      </c>
      <c r="F22" s="82">
        <v>171.98000107231567</v>
      </c>
      <c r="G22" s="101"/>
      <c r="H22" s="3"/>
    </row>
    <row r="23" spans="2:8" s="1" customFormat="1" ht="12.75">
      <c r="B23" s="4" t="s">
        <v>99</v>
      </c>
      <c r="C23" s="81">
        <v>63.094065474147982</v>
      </c>
      <c r="D23" s="82">
        <v>64.633282263547642</v>
      </c>
      <c r="E23" s="83">
        <v>76.562703483463636</v>
      </c>
      <c r="F23" s="82">
        <v>68.94183276003362</v>
      </c>
      <c r="G23" s="101"/>
      <c r="H23" s="3"/>
    </row>
    <row r="24" spans="2:8" s="1" customFormat="1" ht="12.75">
      <c r="B24" s="4" t="s">
        <v>185</v>
      </c>
      <c r="C24" s="81">
        <v>139.99929242698815</v>
      </c>
      <c r="D24" s="82">
        <v>142.91336727887182</v>
      </c>
      <c r="E24" s="83">
        <v>298.01694225092626</v>
      </c>
      <c r="F24" s="82">
        <v>254.46733101069256</v>
      </c>
      <c r="G24" s="101"/>
      <c r="H24" s="3"/>
    </row>
    <row r="25" spans="2:8" s="1" customFormat="1" ht="12.75">
      <c r="B25" s="4" t="s">
        <v>101</v>
      </c>
      <c r="C25" s="64">
        <v>0.92387975985769688</v>
      </c>
      <c r="D25" s="65">
        <v>0.88559135239441711</v>
      </c>
      <c r="E25" s="66">
        <v>0.3702973347304751</v>
      </c>
      <c r="F25" s="65">
        <v>0.44784928854481765</v>
      </c>
      <c r="G25" s="101"/>
      <c r="H25" s="3"/>
    </row>
    <row r="26" spans="2:8" s="1" customFormat="1" ht="12.75">
      <c r="B26" s="6" t="s">
        <v>102</v>
      </c>
      <c r="C26" s="64">
        <v>5.7850131744887205</v>
      </c>
      <c r="D26" s="65">
        <v>5.6472453079464824</v>
      </c>
      <c r="E26" s="66">
        <v>4.7673342684252829</v>
      </c>
      <c r="F26" s="65">
        <v>5.2943182011197525</v>
      </c>
      <c r="G26" s="101"/>
      <c r="H26" s="3"/>
    </row>
    <row r="27" spans="2:8" s="1" customFormat="1" ht="12.75">
      <c r="B27" s="6" t="s">
        <v>103</v>
      </c>
      <c r="C27" s="64">
        <v>3.3500675220013671</v>
      </c>
      <c r="D27" s="65">
        <v>3.3364670525068489</v>
      </c>
      <c r="E27" s="66">
        <v>1.7725347234166142</v>
      </c>
      <c r="F27" s="65">
        <v>2.1223397937212569</v>
      </c>
      <c r="G27" s="101"/>
      <c r="H27" s="3"/>
    </row>
    <row r="28" spans="2:8" s="1" customFormat="1" ht="12.75">
      <c r="B28" s="6" t="s">
        <v>104</v>
      </c>
      <c r="C28" s="64">
        <v>1.6899545785977812</v>
      </c>
      <c r="D28" s="65">
        <v>1.5953150314356128</v>
      </c>
      <c r="E28" s="66">
        <v>0.84844678896728809</v>
      </c>
      <c r="F28" s="65">
        <v>0.9529833090812907</v>
      </c>
      <c r="G28" s="101"/>
      <c r="H28" s="3"/>
    </row>
    <row r="29" spans="2:8" s="1" customFormat="1" ht="25.5">
      <c r="B29" s="6" t="s">
        <v>105</v>
      </c>
      <c r="C29" s="64">
        <v>1.5210155555559965</v>
      </c>
      <c r="D29" s="65">
        <v>1.5216094077431179</v>
      </c>
      <c r="E29" s="66">
        <v>1.023367021344691</v>
      </c>
      <c r="F29" s="65">
        <v>1.0913688710861333</v>
      </c>
      <c r="G29" s="101"/>
      <c r="H29" s="3"/>
    </row>
    <row r="30" spans="2:8" s="1" customFormat="1" ht="13.5" thickBot="1">
      <c r="B30" s="8" t="s">
        <v>106</v>
      </c>
      <c r="C30" s="85">
        <v>0.423145512786124</v>
      </c>
      <c r="D30" s="86">
        <v>0.42711124463430333</v>
      </c>
      <c r="E30" s="85">
        <v>0.60181806626200829</v>
      </c>
      <c r="F30" s="86">
        <v>0.59517730690825454</v>
      </c>
      <c r="G30" s="101"/>
      <c r="H30" s="3"/>
    </row>
    <row r="31" spans="2:8" s="1" customFormat="1" ht="13.5" customHeight="1" thickBot="1">
      <c r="B31" s="1012" t="s">
        <v>76</v>
      </c>
      <c r="C31" s="1012"/>
      <c r="D31" s="1012"/>
      <c r="E31" s="1012"/>
      <c r="F31" s="1012"/>
      <c r="G31" s="101"/>
      <c r="H31" s="3"/>
    </row>
    <row r="32" spans="2:8" s="1" customFormat="1" ht="12.75">
      <c r="B32" s="2" t="s">
        <v>107</v>
      </c>
      <c r="C32" s="89">
        <v>6.2186559693337522E-2</v>
      </c>
      <c r="D32" s="90">
        <v>7.3260320338655871E-2</v>
      </c>
      <c r="E32" s="89">
        <v>-5.4210831095981314E-2</v>
      </c>
      <c r="F32" s="90">
        <v>-2.4038055589093426E-2</v>
      </c>
      <c r="G32" s="101"/>
      <c r="H32" s="3"/>
    </row>
    <row r="33" spans="2:8" s="1" customFormat="1" ht="12.75">
      <c r="B33" s="4" t="s">
        <v>108</v>
      </c>
      <c r="C33" s="27">
        <v>0.11375123240841116</v>
      </c>
      <c r="D33" s="26">
        <v>0.13197203194007007</v>
      </c>
      <c r="E33" s="27">
        <v>-0.12421100898312247</v>
      </c>
      <c r="F33" s="26">
        <v>-5.1150836553984627E-2</v>
      </c>
      <c r="G33" s="101"/>
      <c r="H33" s="3"/>
    </row>
    <row r="34" spans="2:8" s="1" customFormat="1" ht="12.75">
      <c r="B34" s="4" t="s">
        <v>109</v>
      </c>
      <c r="C34" s="27">
        <v>6.731023061152025E-2</v>
      </c>
      <c r="D34" s="26">
        <v>8.272474673626648E-2</v>
      </c>
      <c r="E34" s="27">
        <v>-0.14639811311480069</v>
      </c>
      <c r="F34" s="26">
        <v>-5.3674430671084711E-2</v>
      </c>
      <c r="G34" s="101"/>
      <c r="H34" s="3"/>
    </row>
    <row r="35" spans="2:8" s="1" customFormat="1" ht="12.75">
      <c r="B35" s="4" t="s">
        <v>110</v>
      </c>
      <c r="C35" s="27">
        <v>0.101592024034223</v>
      </c>
      <c r="D35" s="26">
        <v>0.10379525289455732</v>
      </c>
      <c r="E35" s="27">
        <v>-7.3179315904388975E-2</v>
      </c>
      <c r="F35" s="26">
        <v>-1.5334588146913309E-2</v>
      </c>
      <c r="G35" s="101"/>
      <c r="H35" s="3"/>
    </row>
    <row r="36" spans="2:8" s="1" customFormat="1" ht="13.5" thickBot="1">
      <c r="B36" s="8" t="s">
        <v>111</v>
      </c>
      <c r="C36" s="93">
        <v>7.0772991892560991E-2</v>
      </c>
      <c r="D36" s="94">
        <v>7.6170764476932801E-2</v>
      </c>
      <c r="E36" s="93">
        <v>-0.12171227984813229</v>
      </c>
      <c r="F36" s="94">
        <v>-2.2241196850187293E-2</v>
      </c>
      <c r="G36" s="101"/>
      <c r="H36" s="3"/>
    </row>
  </sheetData>
  <mergeCells count="11">
    <mergeCell ref="B10:F10"/>
    <mergeCell ref="B16:F16"/>
    <mergeCell ref="B21:F21"/>
    <mergeCell ref="B31:F31"/>
    <mergeCell ref="E1:F1"/>
    <mergeCell ref="B3:F3"/>
    <mergeCell ref="B5:B6"/>
    <mergeCell ref="C5:D5"/>
    <mergeCell ref="E5:F5"/>
    <mergeCell ref="C7:D7"/>
    <mergeCell ref="E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pageSetUpPr fitToPage="1"/>
  </sheetPr>
  <dimension ref="B1:J16"/>
  <sheetViews>
    <sheetView workbookViewId="0">
      <selection activeCell="C5" sqref="C5:D5"/>
    </sheetView>
  </sheetViews>
  <sheetFormatPr defaultColWidth="8.85546875" defaultRowHeight="14.25"/>
  <cols>
    <col min="1" max="1" width="8.85546875" style="512"/>
    <col min="2" max="2" width="36" style="512" customWidth="1"/>
    <col min="3" max="6" width="13.28515625" style="512" customWidth="1"/>
    <col min="7" max="10" width="14.42578125" style="512" customWidth="1"/>
    <col min="11" max="16384" width="8.85546875" style="512"/>
  </cols>
  <sheetData>
    <row r="1" spans="2:10">
      <c r="I1" s="1014" t="s">
        <v>564</v>
      </c>
      <c r="J1" s="1014"/>
    </row>
    <row r="3" spans="2:10">
      <c r="B3" s="1032" t="s">
        <v>797</v>
      </c>
      <c r="C3" s="1032"/>
      <c r="D3" s="1032"/>
      <c r="E3" s="1032"/>
      <c r="F3" s="1032"/>
      <c r="G3" s="1032"/>
      <c r="H3" s="1032"/>
      <c r="I3" s="1032"/>
      <c r="J3" s="1032"/>
    </row>
    <row r="4" spans="2:10" ht="15" thickBot="1"/>
    <row r="5" spans="2:10" ht="61.15" customHeight="1">
      <c r="B5" s="1001" t="s">
        <v>798</v>
      </c>
      <c r="C5" s="1003" t="s">
        <v>799</v>
      </c>
      <c r="D5" s="1003"/>
      <c r="E5" s="1006" t="s">
        <v>800</v>
      </c>
      <c r="F5" s="1033"/>
      <c r="G5" s="1006" t="s">
        <v>803</v>
      </c>
      <c r="H5" s="1033"/>
      <c r="I5" s="1003" t="s">
        <v>801</v>
      </c>
      <c r="J5" s="1003"/>
    </row>
    <row r="6" spans="2:10" ht="15" thickBot="1">
      <c r="B6" s="1002"/>
      <c r="C6" s="513">
        <v>2014</v>
      </c>
      <c r="D6" s="514">
        <v>2015</v>
      </c>
      <c r="E6" s="513">
        <v>2014</v>
      </c>
      <c r="F6" s="514">
        <v>2015</v>
      </c>
      <c r="G6" s="513">
        <v>2014</v>
      </c>
      <c r="H6" s="514">
        <v>2015</v>
      </c>
      <c r="I6" s="513">
        <v>2014</v>
      </c>
      <c r="J6" s="514">
        <v>2015</v>
      </c>
    </row>
    <row r="7" spans="2:10">
      <c r="B7" s="515" t="s">
        <v>2</v>
      </c>
      <c r="C7" s="516">
        <v>4918.8050000000003</v>
      </c>
      <c r="D7" s="516">
        <v>4828.1570000000002</v>
      </c>
      <c r="E7" s="517">
        <f>C7/C13*100</f>
        <v>3.4031127089332176</v>
      </c>
      <c r="F7" s="518">
        <f>D7/D13*100</f>
        <v>3.1338015427629116</v>
      </c>
      <c r="G7" s="516">
        <v>410.81099999999998</v>
      </c>
      <c r="H7" s="516">
        <v>-90.647999999999996</v>
      </c>
      <c r="I7" s="517">
        <v>9.1129446933602836</v>
      </c>
      <c r="J7" s="518">
        <v>-1.8428866360833578</v>
      </c>
    </row>
    <row r="8" spans="2:10">
      <c r="B8" s="519" t="s">
        <v>1</v>
      </c>
      <c r="C8" s="520">
        <v>52432.821000000004</v>
      </c>
      <c r="D8" s="520">
        <v>53869.794000000002</v>
      </c>
      <c r="E8" s="521">
        <f>C8/C13*100</f>
        <v>36.276046623177884</v>
      </c>
      <c r="F8" s="522">
        <f>D8/D13*100</f>
        <v>34.965152033274862</v>
      </c>
      <c r="G8" s="520">
        <v>4173.1719999999996</v>
      </c>
      <c r="H8" s="520">
        <v>1436.973</v>
      </c>
      <c r="I8" s="521">
        <v>8.6473318527451362</v>
      </c>
      <c r="J8" s="522">
        <v>2.740598298153746</v>
      </c>
    </row>
    <row r="9" spans="2:10">
      <c r="B9" s="519" t="s">
        <v>3</v>
      </c>
      <c r="C9" s="520">
        <v>14848.186</v>
      </c>
      <c r="D9" s="520">
        <v>16232.277</v>
      </c>
      <c r="E9" s="521">
        <f>C9/C13*100</f>
        <v>10.272830592228045</v>
      </c>
      <c r="F9" s="522">
        <f>D9/D13*100</f>
        <v>10.535849332396383</v>
      </c>
      <c r="G9" s="520">
        <v>1119.2339999999999</v>
      </c>
      <c r="H9" s="520">
        <v>1384.0909999999999</v>
      </c>
      <c r="I9" s="521">
        <v>8.152362977159509</v>
      </c>
      <c r="J9" s="522">
        <v>9.3216167954792599</v>
      </c>
    </row>
    <row r="10" spans="2:10" ht="25.5">
      <c r="B10" s="519" t="s">
        <v>173</v>
      </c>
      <c r="C10" s="520">
        <v>59962.103999999999</v>
      </c>
      <c r="D10" s="520">
        <v>65553.077999999994</v>
      </c>
      <c r="E10" s="521">
        <f>C10/C13*100</f>
        <v>41.485238422091399</v>
      </c>
      <c r="F10" s="522">
        <f>D10/D13*100</f>
        <v>42.548396203615056</v>
      </c>
      <c r="G10" s="520">
        <v>3366.4520000000002</v>
      </c>
      <c r="H10" s="520">
        <v>5590.9740000000002</v>
      </c>
      <c r="I10" s="521">
        <v>5.9482519964607885</v>
      </c>
      <c r="J10" s="522">
        <v>9.3241791515521193</v>
      </c>
    </row>
    <row r="11" spans="2:10">
      <c r="B11" s="519" t="s">
        <v>174</v>
      </c>
      <c r="C11" s="520">
        <v>2121.9270000000001</v>
      </c>
      <c r="D11" s="520">
        <v>2293.9740000000002</v>
      </c>
      <c r="E11" s="521">
        <f>C11/C13*100</f>
        <v>1.4680713590249126</v>
      </c>
      <c r="F11" s="522">
        <f>D11/D13*100</f>
        <v>1.4889448003157331</v>
      </c>
      <c r="G11" s="520">
        <v>456.34699999999998</v>
      </c>
      <c r="H11" s="520">
        <v>172.047</v>
      </c>
      <c r="I11" s="521">
        <v>27.398683941930141</v>
      </c>
      <c r="J11" s="522">
        <v>8.1080546126233379</v>
      </c>
    </row>
    <row r="12" spans="2:10" ht="51.75" thickBot="1">
      <c r="B12" s="523" t="s">
        <v>187</v>
      </c>
      <c r="C12" s="524">
        <v>10254.566999999999</v>
      </c>
      <c r="D12" s="524">
        <v>11289.815000000001</v>
      </c>
      <c r="E12" s="525">
        <f>C12/C13*100</f>
        <v>7.094700294544543</v>
      </c>
      <c r="F12" s="526">
        <f>D12/D13*100</f>
        <v>7.3278560876350678</v>
      </c>
      <c r="G12" s="524">
        <v>1196.5450000000001</v>
      </c>
      <c r="H12" s="524">
        <v>1035.248</v>
      </c>
      <c r="I12" s="525">
        <v>13.209782444776575</v>
      </c>
      <c r="J12" s="526">
        <v>10.095482334846514</v>
      </c>
    </row>
    <row r="13" spans="2:10" ht="15" thickBot="1">
      <c r="B13" s="527" t="s">
        <v>802</v>
      </c>
      <c r="C13" s="528">
        <f>SUM(C7:C12)</f>
        <v>144538.41</v>
      </c>
      <c r="D13" s="528">
        <f>SUM(D7:D12)</f>
        <v>154067.09499999997</v>
      </c>
      <c r="E13" s="529">
        <f>SUM(E7:E12)</f>
        <v>100</v>
      </c>
      <c r="F13" s="530">
        <f>SUM(F7:F12)</f>
        <v>100.00000000000001</v>
      </c>
      <c r="G13" s="528">
        <v>10722.561</v>
      </c>
      <c r="H13" s="528">
        <v>9528.6849999999995</v>
      </c>
      <c r="I13" s="529">
        <v>8.012923043218894</v>
      </c>
      <c r="J13" s="530">
        <v>6.5924933033371547</v>
      </c>
    </row>
    <row r="16" spans="2:10">
      <c r="H16" s="531"/>
    </row>
  </sheetData>
  <mergeCells count="7">
    <mergeCell ref="I1:J1"/>
    <mergeCell ref="B3:J3"/>
    <mergeCell ref="B5:B6"/>
    <mergeCell ref="C5:D5"/>
    <mergeCell ref="E5:F5"/>
    <mergeCell ref="G5:H5"/>
    <mergeCell ref="I5:J5"/>
  </mergeCells>
  <pageMargins left="0.17" right="0.17" top="0.74803149606299213" bottom="0.74803149606299213" header="0.31496062992125984" footer="0.31496062992125984"/>
  <pageSetup paperSize="9" scale="92" orientation="landscape" r:id="rId1"/>
  <ignoredErrors>
    <ignoredError sqref="C13:D13" formulaRange="1"/>
  </ignoredErrors>
</worksheet>
</file>

<file path=xl/worksheets/sheet13.xml><?xml version="1.0" encoding="utf-8"?>
<worksheet xmlns="http://schemas.openxmlformats.org/spreadsheetml/2006/main" xmlns:r="http://schemas.openxmlformats.org/officeDocument/2006/relationships">
  <sheetPr>
    <pageSetUpPr fitToPage="1"/>
  </sheetPr>
  <dimension ref="B1:L14"/>
  <sheetViews>
    <sheetView workbookViewId="0">
      <selection activeCell="H27" sqref="H27"/>
    </sheetView>
  </sheetViews>
  <sheetFormatPr defaultColWidth="8.85546875" defaultRowHeight="14.25"/>
  <cols>
    <col min="1" max="1" width="8.85546875" style="512"/>
    <col min="2" max="2" width="39.140625" style="512" customWidth="1"/>
    <col min="3" max="12" width="11.85546875" style="512" customWidth="1"/>
    <col min="13" max="16384" width="8.85546875" style="512"/>
  </cols>
  <sheetData>
    <row r="1" spans="2:12">
      <c r="K1" s="1034" t="s">
        <v>571</v>
      </c>
      <c r="L1" s="1034"/>
    </row>
    <row r="3" spans="2:12">
      <c r="B3" s="1032" t="s">
        <v>804</v>
      </c>
      <c r="C3" s="1032"/>
      <c r="D3" s="1032"/>
      <c r="E3" s="1032"/>
      <c r="F3" s="1032"/>
      <c r="G3" s="1032"/>
      <c r="H3" s="1032"/>
      <c r="I3" s="1032"/>
      <c r="J3" s="1032"/>
      <c r="K3" s="1032"/>
      <c r="L3" s="1032"/>
    </row>
    <row r="4" spans="2:12" ht="15" thickBot="1"/>
    <row r="5" spans="2:12" ht="28.9" customHeight="1" thickBot="1">
      <c r="B5" s="1001" t="s">
        <v>798</v>
      </c>
      <c r="C5" s="1036" t="s">
        <v>805</v>
      </c>
      <c r="D5" s="1037"/>
      <c r="E5" s="1037"/>
      <c r="F5" s="1037"/>
      <c r="G5" s="1036" t="s">
        <v>806</v>
      </c>
      <c r="H5" s="1037"/>
      <c r="I5" s="1037"/>
      <c r="J5" s="1037"/>
      <c r="K5" s="1037"/>
      <c r="L5" s="1037"/>
    </row>
    <row r="6" spans="2:12" ht="41.45" customHeight="1">
      <c r="B6" s="1035"/>
      <c r="C6" s="1007" t="s">
        <v>807</v>
      </c>
      <c r="D6" s="1033"/>
      <c r="E6" s="1006" t="s">
        <v>808</v>
      </c>
      <c r="F6" s="1007"/>
      <c r="G6" s="1006" t="s">
        <v>809</v>
      </c>
      <c r="H6" s="1033"/>
      <c r="I6" s="1006" t="s">
        <v>810</v>
      </c>
      <c r="J6" s="1033"/>
      <c r="K6" s="1006" t="s">
        <v>811</v>
      </c>
      <c r="L6" s="1007"/>
    </row>
    <row r="7" spans="2:12" ht="15" customHeight="1" thickBot="1">
      <c r="B7" s="1002"/>
      <c r="C7" s="532">
        <v>2014</v>
      </c>
      <c r="D7" s="514">
        <v>2015</v>
      </c>
      <c r="E7" s="513">
        <v>2014</v>
      </c>
      <c r="F7" s="514">
        <v>2015</v>
      </c>
      <c r="G7" s="513">
        <v>2014</v>
      </c>
      <c r="H7" s="514">
        <v>2015</v>
      </c>
      <c r="I7" s="513">
        <v>2014</v>
      </c>
      <c r="J7" s="514">
        <v>2015</v>
      </c>
      <c r="K7" s="513">
        <v>2014</v>
      </c>
      <c r="L7" s="514">
        <v>2015</v>
      </c>
    </row>
    <row r="8" spans="2:12">
      <c r="B8" s="515" t="s">
        <v>2</v>
      </c>
      <c r="C8" s="533">
        <v>43.998288202114132</v>
      </c>
      <c r="D8" s="534">
        <v>53.77729017511237</v>
      </c>
      <c r="E8" s="533">
        <v>56.001711797885868</v>
      </c>
      <c r="F8" s="534">
        <v>46.22270982488763</v>
      </c>
      <c r="G8" s="533">
        <v>13.522649537634265</v>
      </c>
      <c r="H8" s="535">
        <v>7.8273909943146256</v>
      </c>
      <c r="I8" s="536">
        <v>11.785038519362576</v>
      </c>
      <c r="J8" s="534">
        <v>4.4132055948935172</v>
      </c>
      <c r="K8" s="533">
        <v>74.692311943003148</v>
      </c>
      <c r="L8" s="534">
        <v>87.759403410791862</v>
      </c>
    </row>
    <row r="9" spans="2:12">
      <c r="B9" s="519" t="s">
        <v>1</v>
      </c>
      <c r="C9" s="537">
        <v>41.877222284110935</v>
      </c>
      <c r="D9" s="538">
        <v>45.091139572577539</v>
      </c>
      <c r="E9" s="537">
        <v>58.122777715889065</v>
      </c>
      <c r="F9" s="538">
        <v>54.908860427422468</v>
      </c>
      <c r="G9" s="537">
        <v>9.3544469948368789</v>
      </c>
      <c r="H9" s="539">
        <v>8.7736791415630186</v>
      </c>
      <c r="I9" s="540">
        <v>15.994843151120977</v>
      </c>
      <c r="J9" s="538">
        <v>14.194256627504654</v>
      </c>
      <c r="K9" s="537">
        <v>74.650709854042134</v>
      </c>
      <c r="L9" s="538">
        <v>77.032064230932335</v>
      </c>
    </row>
    <row r="10" spans="2:12">
      <c r="B10" s="519" t="s">
        <v>3</v>
      </c>
      <c r="C10" s="537">
        <v>61.465461168118452</v>
      </c>
      <c r="D10" s="538">
        <v>68.444439433851457</v>
      </c>
      <c r="E10" s="537">
        <v>38.534538831881548</v>
      </c>
      <c r="F10" s="538">
        <v>31.555560566148543</v>
      </c>
      <c r="G10" s="537">
        <v>7.2053908727869196</v>
      </c>
      <c r="H10" s="539">
        <v>6.8889960158792469</v>
      </c>
      <c r="I10" s="540">
        <v>6.5392897545593467</v>
      </c>
      <c r="J10" s="538">
        <v>4.1336763918949826</v>
      </c>
      <c r="K10" s="537">
        <v>86.25531937265373</v>
      </c>
      <c r="L10" s="538">
        <v>88.977327592225777</v>
      </c>
    </row>
    <row r="11" spans="2:12" ht="25.5">
      <c r="B11" s="519" t="s">
        <v>173</v>
      </c>
      <c r="C11" s="537">
        <v>54.318759395100614</v>
      </c>
      <c r="D11" s="538">
        <v>58.400821392398996</v>
      </c>
      <c r="E11" s="537">
        <v>45.681240604899386</v>
      </c>
      <c r="F11" s="538">
        <v>41.599178607601004</v>
      </c>
      <c r="G11" s="537">
        <v>10.092262243804937</v>
      </c>
      <c r="H11" s="539">
        <v>9.1110887544559898</v>
      </c>
      <c r="I11" s="540">
        <v>11.948310222627043</v>
      </c>
      <c r="J11" s="538">
        <v>9.2399787117605232</v>
      </c>
      <c r="K11" s="537">
        <v>77.959427533568018</v>
      </c>
      <c r="L11" s="538">
        <v>81.648932533783494</v>
      </c>
    </row>
    <row r="12" spans="2:12">
      <c r="B12" s="519" t="s">
        <v>174</v>
      </c>
      <c r="C12" s="537">
        <v>50.861410406672803</v>
      </c>
      <c r="D12" s="538">
        <v>65.653926330464074</v>
      </c>
      <c r="E12" s="537">
        <v>49.138589593327197</v>
      </c>
      <c r="F12" s="538">
        <v>34.346073669535926</v>
      </c>
      <c r="G12" s="537">
        <v>6.176808441547605</v>
      </c>
      <c r="H12" s="539">
        <v>2.1288673174244521</v>
      </c>
      <c r="I12" s="540">
        <v>6.3221484766714466</v>
      </c>
      <c r="J12" s="538">
        <v>2.3495767165686741</v>
      </c>
      <c r="K12" s="537">
        <v>87.501043081780963</v>
      </c>
      <c r="L12" s="538">
        <v>95.521555966006872</v>
      </c>
    </row>
    <row r="13" spans="2:12" ht="51.75" thickBot="1">
      <c r="B13" s="523" t="s">
        <v>187</v>
      </c>
      <c r="C13" s="541">
        <v>48.044524941911249</v>
      </c>
      <c r="D13" s="542">
        <v>51.752158914915789</v>
      </c>
      <c r="E13" s="541">
        <v>51.955475058088751</v>
      </c>
      <c r="F13" s="542">
        <v>48.247841085084211</v>
      </c>
      <c r="G13" s="541">
        <v>6.3112652603438724</v>
      </c>
      <c r="H13" s="543">
        <v>6.6563610065915073</v>
      </c>
      <c r="I13" s="544">
        <v>21.205943566155337</v>
      </c>
      <c r="J13" s="542">
        <v>21.55816784252146</v>
      </c>
      <c r="K13" s="541">
        <v>72.4827911735008</v>
      </c>
      <c r="L13" s="542">
        <v>71.78547115088702</v>
      </c>
    </row>
    <row r="14" spans="2:12" ht="15" thickBot="1">
      <c r="B14" s="527" t="s">
        <v>802</v>
      </c>
      <c r="C14" s="545">
        <v>49.692518410850099</v>
      </c>
      <c r="D14" s="546">
        <v>54.281149391438845</v>
      </c>
      <c r="E14" s="545">
        <v>50.307481589149901</v>
      </c>
      <c r="F14" s="546">
        <v>45.718850608561162</v>
      </c>
      <c r="G14" s="545">
        <v>9.3135942052937803</v>
      </c>
      <c r="H14" s="547">
        <v>8.4360353980708531</v>
      </c>
      <c r="I14" s="548">
        <v>13.4283829726907</v>
      </c>
      <c r="J14" s="546">
        <v>11.089279758895538</v>
      </c>
      <c r="K14" s="545">
        <v>77.258022822015505</v>
      </c>
      <c r="L14" s="546">
        <v>80.4746848430336</v>
      </c>
    </row>
  </sheetData>
  <mergeCells count="10">
    <mergeCell ref="K1:L1"/>
    <mergeCell ref="B5:B7"/>
    <mergeCell ref="C5:F5"/>
    <mergeCell ref="G5:L5"/>
    <mergeCell ref="C6:D6"/>
    <mergeCell ref="E6:F6"/>
    <mergeCell ref="G6:H6"/>
    <mergeCell ref="I6:J6"/>
    <mergeCell ref="K6:L6"/>
    <mergeCell ref="B3:L3"/>
  </mergeCells>
  <pageMargins left="0.18" right="0.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B1:W18"/>
  <sheetViews>
    <sheetView showGridLines="0" workbookViewId="0">
      <selection activeCell="H22" sqref="H22"/>
    </sheetView>
  </sheetViews>
  <sheetFormatPr defaultRowHeight="12.75"/>
  <cols>
    <col min="1" max="1" width="9.140625" style="1"/>
    <col min="2" max="2" width="35.42578125" style="1" customWidth="1"/>
    <col min="3" max="3" width="10.28515625" style="1" bestFit="1" customWidth="1"/>
    <col min="4" max="5" width="11.7109375" style="1" customWidth="1"/>
    <col min="6" max="6" width="14.85546875" style="1" customWidth="1"/>
    <col min="7" max="8" width="11.7109375" style="1" customWidth="1"/>
    <col min="9" max="9" width="14.85546875" style="1" customWidth="1"/>
    <col min="10" max="12" width="11.7109375" style="1" customWidth="1"/>
    <col min="13" max="13" width="15" style="1" customWidth="1"/>
    <col min="14" max="15" width="11.7109375" style="1" customWidth="1"/>
    <col min="16" max="16" width="15" style="1" customWidth="1"/>
    <col min="17" max="17" width="15.7109375" style="1" customWidth="1"/>
    <col min="18" max="238" width="9.140625" style="1"/>
    <col min="239" max="239" width="35.42578125" style="1" customWidth="1"/>
    <col min="240" max="243" width="0" style="1" hidden="1" customWidth="1"/>
    <col min="244" max="244" width="11.7109375" style="1" customWidth="1"/>
    <col min="245" max="245" width="18.7109375" style="1" customWidth="1"/>
    <col min="246" max="246" width="11.7109375" style="1" customWidth="1"/>
    <col min="247" max="247" width="15" style="1" customWidth="1"/>
    <col min="248" max="248" width="11.7109375" style="1" customWidth="1"/>
    <col min="249" max="249" width="17.42578125" style="1" customWidth="1"/>
    <col min="250" max="250" width="11.7109375" style="1" customWidth="1"/>
    <col min="251" max="251" width="15" style="1" customWidth="1"/>
    <col min="252" max="252" width="15.7109375" style="1" customWidth="1"/>
    <col min="253" max="254" width="17.28515625" style="1" customWidth="1"/>
    <col min="255" max="257" width="9.140625" style="1"/>
    <col min="258" max="258" width="11" style="1" customWidth="1"/>
    <col min="259" max="259" width="9.140625" style="1"/>
    <col min="260" max="260" width="10.5703125" style="1" customWidth="1"/>
    <col min="261" max="494" width="9.140625" style="1"/>
    <col min="495" max="495" width="35.42578125" style="1" customWidth="1"/>
    <col min="496" max="499" width="0" style="1" hidden="1" customWidth="1"/>
    <col min="500" max="500" width="11.7109375" style="1" customWidth="1"/>
    <col min="501" max="501" width="18.7109375" style="1" customWidth="1"/>
    <col min="502" max="502" width="11.7109375" style="1" customWidth="1"/>
    <col min="503" max="503" width="15" style="1" customWidth="1"/>
    <col min="504" max="504" width="11.7109375" style="1" customWidth="1"/>
    <col min="505" max="505" width="17.42578125" style="1" customWidth="1"/>
    <col min="506" max="506" width="11.7109375" style="1" customWidth="1"/>
    <col min="507" max="507" width="15" style="1" customWidth="1"/>
    <col min="508" max="508" width="15.7109375" style="1" customWidth="1"/>
    <col min="509" max="510" width="17.28515625" style="1" customWidth="1"/>
    <col min="511" max="513" width="9.140625" style="1"/>
    <col min="514" max="514" width="11" style="1" customWidth="1"/>
    <col min="515" max="515" width="9.140625" style="1"/>
    <col min="516" max="516" width="10.5703125" style="1" customWidth="1"/>
    <col min="517" max="750" width="9.140625" style="1"/>
    <col min="751" max="751" width="35.42578125" style="1" customWidth="1"/>
    <col min="752" max="755" width="0" style="1" hidden="1" customWidth="1"/>
    <col min="756" max="756" width="11.7109375" style="1" customWidth="1"/>
    <col min="757" max="757" width="18.7109375" style="1" customWidth="1"/>
    <col min="758" max="758" width="11.7109375" style="1" customWidth="1"/>
    <col min="759" max="759" width="15" style="1" customWidth="1"/>
    <col min="760" max="760" width="11.7109375" style="1" customWidth="1"/>
    <col min="761" max="761" width="17.42578125" style="1" customWidth="1"/>
    <col min="762" max="762" width="11.7109375" style="1" customWidth="1"/>
    <col min="763" max="763" width="15" style="1" customWidth="1"/>
    <col min="764" max="764" width="15.7109375" style="1" customWidth="1"/>
    <col min="765" max="766" width="17.28515625" style="1" customWidth="1"/>
    <col min="767" max="769" width="9.140625" style="1"/>
    <col min="770" max="770" width="11" style="1" customWidth="1"/>
    <col min="771" max="771" width="9.140625" style="1"/>
    <col min="772" max="772" width="10.5703125" style="1" customWidth="1"/>
    <col min="773" max="1006" width="9.140625" style="1"/>
    <col min="1007" max="1007" width="35.42578125" style="1" customWidth="1"/>
    <col min="1008" max="1011" width="0" style="1" hidden="1" customWidth="1"/>
    <col min="1012" max="1012" width="11.7109375" style="1" customWidth="1"/>
    <col min="1013" max="1013" width="18.7109375" style="1" customWidth="1"/>
    <col min="1014" max="1014" width="11.7109375" style="1" customWidth="1"/>
    <col min="1015" max="1015" width="15" style="1" customWidth="1"/>
    <col min="1016" max="1016" width="11.7109375" style="1" customWidth="1"/>
    <col min="1017" max="1017" width="17.42578125" style="1" customWidth="1"/>
    <col min="1018" max="1018" width="11.7109375" style="1" customWidth="1"/>
    <col min="1019" max="1019" width="15" style="1" customWidth="1"/>
    <col min="1020" max="1020" width="15.7109375" style="1" customWidth="1"/>
    <col min="1021" max="1022" width="17.28515625" style="1" customWidth="1"/>
    <col min="1023" max="1025" width="9.140625" style="1"/>
    <col min="1026" max="1026" width="11" style="1" customWidth="1"/>
    <col min="1027" max="1027" width="9.140625" style="1"/>
    <col min="1028" max="1028" width="10.5703125" style="1" customWidth="1"/>
    <col min="1029" max="1262" width="9.140625" style="1"/>
    <col min="1263" max="1263" width="35.42578125" style="1" customWidth="1"/>
    <col min="1264" max="1267" width="0" style="1" hidden="1" customWidth="1"/>
    <col min="1268" max="1268" width="11.7109375" style="1" customWidth="1"/>
    <col min="1269" max="1269" width="18.7109375" style="1" customWidth="1"/>
    <col min="1270" max="1270" width="11.7109375" style="1" customWidth="1"/>
    <col min="1271" max="1271" width="15" style="1" customWidth="1"/>
    <col min="1272" max="1272" width="11.7109375" style="1" customWidth="1"/>
    <col min="1273" max="1273" width="17.42578125" style="1" customWidth="1"/>
    <col min="1274" max="1274" width="11.7109375" style="1" customWidth="1"/>
    <col min="1275" max="1275" width="15" style="1" customWidth="1"/>
    <col min="1276" max="1276" width="15.7109375" style="1" customWidth="1"/>
    <col min="1277" max="1278" width="17.28515625" style="1" customWidth="1"/>
    <col min="1279" max="1281" width="9.140625" style="1"/>
    <col min="1282" max="1282" width="11" style="1" customWidth="1"/>
    <col min="1283" max="1283" width="9.140625" style="1"/>
    <col min="1284" max="1284" width="10.5703125" style="1" customWidth="1"/>
    <col min="1285" max="1518" width="9.140625" style="1"/>
    <col min="1519" max="1519" width="35.42578125" style="1" customWidth="1"/>
    <col min="1520" max="1523" width="0" style="1" hidden="1" customWidth="1"/>
    <col min="1524" max="1524" width="11.7109375" style="1" customWidth="1"/>
    <col min="1525" max="1525" width="18.7109375" style="1" customWidth="1"/>
    <col min="1526" max="1526" width="11.7109375" style="1" customWidth="1"/>
    <col min="1527" max="1527" width="15" style="1" customWidth="1"/>
    <col min="1528" max="1528" width="11.7109375" style="1" customWidth="1"/>
    <col min="1529" max="1529" width="17.42578125" style="1" customWidth="1"/>
    <col min="1530" max="1530" width="11.7109375" style="1" customWidth="1"/>
    <col min="1531" max="1531" width="15" style="1" customWidth="1"/>
    <col min="1532" max="1532" width="15.7109375" style="1" customWidth="1"/>
    <col min="1533" max="1534" width="17.28515625" style="1" customWidth="1"/>
    <col min="1535" max="1537" width="9.140625" style="1"/>
    <col min="1538" max="1538" width="11" style="1" customWidth="1"/>
    <col min="1539" max="1539" width="9.140625" style="1"/>
    <col min="1540" max="1540" width="10.5703125" style="1" customWidth="1"/>
    <col min="1541" max="1774" width="9.140625" style="1"/>
    <col min="1775" max="1775" width="35.42578125" style="1" customWidth="1"/>
    <col min="1776" max="1779" width="0" style="1" hidden="1" customWidth="1"/>
    <col min="1780" max="1780" width="11.7109375" style="1" customWidth="1"/>
    <col min="1781" max="1781" width="18.7109375" style="1" customWidth="1"/>
    <col min="1782" max="1782" width="11.7109375" style="1" customWidth="1"/>
    <col min="1783" max="1783" width="15" style="1" customWidth="1"/>
    <col min="1784" max="1784" width="11.7109375" style="1" customWidth="1"/>
    <col min="1785" max="1785" width="17.42578125" style="1" customWidth="1"/>
    <col min="1786" max="1786" width="11.7109375" style="1" customWidth="1"/>
    <col min="1787" max="1787" width="15" style="1" customWidth="1"/>
    <col min="1788" max="1788" width="15.7109375" style="1" customWidth="1"/>
    <col min="1789" max="1790" width="17.28515625" style="1" customWidth="1"/>
    <col min="1791" max="1793" width="9.140625" style="1"/>
    <col min="1794" max="1794" width="11" style="1" customWidth="1"/>
    <col min="1795" max="1795" width="9.140625" style="1"/>
    <col min="1796" max="1796" width="10.5703125" style="1" customWidth="1"/>
    <col min="1797" max="2030" width="9.140625" style="1"/>
    <col min="2031" max="2031" width="35.42578125" style="1" customWidth="1"/>
    <col min="2032" max="2035" width="0" style="1" hidden="1" customWidth="1"/>
    <col min="2036" max="2036" width="11.7109375" style="1" customWidth="1"/>
    <col min="2037" max="2037" width="18.7109375" style="1" customWidth="1"/>
    <col min="2038" max="2038" width="11.7109375" style="1" customWidth="1"/>
    <col min="2039" max="2039" width="15" style="1" customWidth="1"/>
    <col min="2040" max="2040" width="11.7109375" style="1" customWidth="1"/>
    <col min="2041" max="2041" width="17.42578125" style="1" customWidth="1"/>
    <col min="2042" max="2042" width="11.7109375" style="1" customWidth="1"/>
    <col min="2043" max="2043" width="15" style="1" customWidth="1"/>
    <col min="2044" max="2044" width="15.7109375" style="1" customWidth="1"/>
    <col min="2045" max="2046" width="17.28515625" style="1" customWidth="1"/>
    <col min="2047" max="2049" width="9.140625" style="1"/>
    <col min="2050" max="2050" width="11" style="1" customWidth="1"/>
    <col min="2051" max="2051" width="9.140625" style="1"/>
    <col min="2052" max="2052" width="10.5703125" style="1" customWidth="1"/>
    <col min="2053" max="2286" width="9.140625" style="1"/>
    <col min="2287" max="2287" width="35.42578125" style="1" customWidth="1"/>
    <col min="2288" max="2291" width="0" style="1" hidden="1" customWidth="1"/>
    <col min="2292" max="2292" width="11.7109375" style="1" customWidth="1"/>
    <col min="2293" max="2293" width="18.7109375" style="1" customWidth="1"/>
    <col min="2294" max="2294" width="11.7109375" style="1" customWidth="1"/>
    <col min="2295" max="2295" width="15" style="1" customWidth="1"/>
    <col min="2296" max="2296" width="11.7109375" style="1" customWidth="1"/>
    <col min="2297" max="2297" width="17.42578125" style="1" customWidth="1"/>
    <col min="2298" max="2298" width="11.7109375" style="1" customWidth="1"/>
    <col min="2299" max="2299" width="15" style="1" customWidth="1"/>
    <col min="2300" max="2300" width="15.7109375" style="1" customWidth="1"/>
    <col min="2301" max="2302" width="17.28515625" style="1" customWidth="1"/>
    <col min="2303" max="2305" width="9.140625" style="1"/>
    <col min="2306" max="2306" width="11" style="1" customWidth="1"/>
    <col min="2307" max="2307" width="9.140625" style="1"/>
    <col min="2308" max="2308" width="10.5703125" style="1" customWidth="1"/>
    <col min="2309" max="2542" width="9.140625" style="1"/>
    <col min="2543" max="2543" width="35.42578125" style="1" customWidth="1"/>
    <col min="2544" max="2547" width="0" style="1" hidden="1" customWidth="1"/>
    <col min="2548" max="2548" width="11.7109375" style="1" customWidth="1"/>
    <col min="2549" max="2549" width="18.7109375" style="1" customWidth="1"/>
    <col min="2550" max="2550" width="11.7109375" style="1" customWidth="1"/>
    <col min="2551" max="2551" width="15" style="1" customWidth="1"/>
    <col min="2552" max="2552" width="11.7109375" style="1" customWidth="1"/>
    <col min="2553" max="2553" width="17.42578125" style="1" customWidth="1"/>
    <col min="2554" max="2554" width="11.7109375" style="1" customWidth="1"/>
    <col min="2555" max="2555" width="15" style="1" customWidth="1"/>
    <col min="2556" max="2556" width="15.7109375" style="1" customWidth="1"/>
    <col min="2557" max="2558" width="17.28515625" style="1" customWidth="1"/>
    <col min="2559" max="2561" width="9.140625" style="1"/>
    <col min="2562" max="2562" width="11" style="1" customWidth="1"/>
    <col min="2563" max="2563" width="9.140625" style="1"/>
    <col min="2564" max="2564" width="10.5703125" style="1" customWidth="1"/>
    <col min="2565" max="2798" width="9.140625" style="1"/>
    <col min="2799" max="2799" width="35.42578125" style="1" customWidth="1"/>
    <col min="2800" max="2803" width="0" style="1" hidden="1" customWidth="1"/>
    <col min="2804" max="2804" width="11.7109375" style="1" customWidth="1"/>
    <col min="2805" max="2805" width="18.7109375" style="1" customWidth="1"/>
    <col min="2806" max="2806" width="11.7109375" style="1" customWidth="1"/>
    <col min="2807" max="2807" width="15" style="1" customWidth="1"/>
    <col min="2808" max="2808" width="11.7109375" style="1" customWidth="1"/>
    <col min="2809" max="2809" width="17.42578125" style="1" customWidth="1"/>
    <col min="2810" max="2810" width="11.7109375" style="1" customWidth="1"/>
    <col min="2811" max="2811" width="15" style="1" customWidth="1"/>
    <col min="2812" max="2812" width="15.7109375" style="1" customWidth="1"/>
    <col min="2813" max="2814" width="17.28515625" style="1" customWidth="1"/>
    <col min="2815" max="2817" width="9.140625" style="1"/>
    <col min="2818" max="2818" width="11" style="1" customWidth="1"/>
    <col min="2819" max="2819" width="9.140625" style="1"/>
    <col min="2820" max="2820" width="10.5703125" style="1" customWidth="1"/>
    <col min="2821" max="3054" width="9.140625" style="1"/>
    <col min="3055" max="3055" width="35.42578125" style="1" customWidth="1"/>
    <col min="3056" max="3059" width="0" style="1" hidden="1" customWidth="1"/>
    <col min="3060" max="3060" width="11.7109375" style="1" customWidth="1"/>
    <col min="3061" max="3061" width="18.7109375" style="1" customWidth="1"/>
    <col min="3062" max="3062" width="11.7109375" style="1" customWidth="1"/>
    <col min="3063" max="3063" width="15" style="1" customWidth="1"/>
    <col min="3064" max="3064" width="11.7109375" style="1" customWidth="1"/>
    <col min="3065" max="3065" width="17.42578125" style="1" customWidth="1"/>
    <col min="3066" max="3066" width="11.7109375" style="1" customWidth="1"/>
    <col min="3067" max="3067" width="15" style="1" customWidth="1"/>
    <col min="3068" max="3068" width="15.7109375" style="1" customWidth="1"/>
    <col min="3069" max="3070" width="17.28515625" style="1" customWidth="1"/>
    <col min="3071" max="3073" width="9.140625" style="1"/>
    <col min="3074" max="3074" width="11" style="1" customWidth="1"/>
    <col min="3075" max="3075" width="9.140625" style="1"/>
    <col min="3076" max="3076" width="10.5703125" style="1" customWidth="1"/>
    <col min="3077" max="3310" width="9.140625" style="1"/>
    <col min="3311" max="3311" width="35.42578125" style="1" customWidth="1"/>
    <col min="3312" max="3315" width="0" style="1" hidden="1" customWidth="1"/>
    <col min="3316" max="3316" width="11.7109375" style="1" customWidth="1"/>
    <col min="3317" max="3317" width="18.7109375" style="1" customWidth="1"/>
    <col min="3318" max="3318" width="11.7109375" style="1" customWidth="1"/>
    <col min="3319" max="3319" width="15" style="1" customWidth="1"/>
    <col min="3320" max="3320" width="11.7109375" style="1" customWidth="1"/>
    <col min="3321" max="3321" width="17.42578125" style="1" customWidth="1"/>
    <col min="3322" max="3322" width="11.7109375" style="1" customWidth="1"/>
    <col min="3323" max="3323" width="15" style="1" customWidth="1"/>
    <col min="3324" max="3324" width="15.7109375" style="1" customWidth="1"/>
    <col min="3325" max="3326" width="17.28515625" style="1" customWidth="1"/>
    <col min="3327" max="3329" width="9.140625" style="1"/>
    <col min="3330" max="3330" width="11" style="1" customWidth="1"/>
    <col min="3331" max="3331" width="9.140625" style="1"/>
    <col min="3332" max="3332" width="10.5703125" style="1" customWidth="1"/>
    <col min="3333" max="3566" width="9.140625" style="1"/>
    <col min="3567" max="3567" width="35.42578125" style="1" customWidth="1"/>
    <col min="3568" max="3571" width="0" style="1" hidden="1" customWidth="1"/>
    <col min="3572" max="3572" width="11.7109375" style="1" customWidth="1"/>
    <col min="3573" max="3573" width="18.7109375" style="1" customWidth="1"/>
    <col min="3574" max="3574" width="11.7109375" style="1" customWidth="1"/>
    <col min="3575" max="3575" width="15" style="1" customWidth="1"/>
    <col min="3576" max="3576" width="11.7109375" style="1" customWidth="1"/>
    <col min="3577" max="3577" width="17.42578125" style="1" customWidth="1"/>
    <col min="3578" max="3578" width="11.7109375" style="1" customWidth="1"/>
    <col min="3579" max="3579" width="15" style="1" customWidth="1"/>
    <col min="3580" max="3580" width="15.7109375" style="1" customWidth="1"/>
    <col min="3581" max="3582" width="17.28515625" style="1" customWidth="1"/>
    <col min="3583" max="3585" width="9.140625" style="1"/>
    <col min="3586" max="3586" width="11" style="1" customWidth="1"/>
    <col min="3587" max="3587" width="9.140625" style="1"/>
    <col min="3588" max="3588" width="10.5703125" style="1" customWidth="1"/>
    <col min="3589" max="3822" width="9.140625" style="1"/>
    <col min="3823" max="3823" width="35.42578125" style="1" customWidth="1"/>
    <col min="3824" max="3827" width="0" style="1" hidden="1" customWidth="1"/>
    <col min="3828" max="3828" width="11.7109375" style="1" customWidth="1"/>
    <col min="3829" max="3829" width="18.7109375" style="1" customWidth="1"/>
    <col min="3830" max="3830" width="11.7109375" style="1" customWidth="1"/>
    <col min="3831" max="3831" width="15" style="1" customWidth="1"/>
    <col min="3832" max="3832" width="11.7109375" style="1" customWidth="1"/>
    <col min="3833" max="3833" width="17.42578125" style="1" customWidth="1"/>
    <col min="3834" max="3834" width="11.7109375" style="1" customWidth="1"/>
    <col min="3835" max="3835" width="15" style="1" customWidth="1"/>
    <col min="3836" max="3836" width="15.7109375" style="1" customWidth="1"/>
    <col min="3837" max="3838" width="17.28515625" style="1" customWidth="1"/>
    <col min="3839" max="3841" width="9.140625" style="1"/>
    <col min="3842" max="3842" width="11" style="1" customWidth="1"/>
    <col min="3843" max="3843" width="9.140625" style="1"/>
    <col min="3844" max="3844" width="10.5703125" style="1" customWidth="1"/>
    <col min="3845" max="4078" width="9.140625" style="1"/>
    <col min="4079" max="4079" width="35.42578125" style="1" customWidth="1"/>
    <col min="4080" max="4083" width="0" style="1" hidden="1" customWidth="1"/>
    <col min="4084" max="4084" width="11.7109375" style="1" customWidth="1"/>
    <col min="4085" max="4085" width="18.7109375" style="1" customWidth="1"/>
    <col min="4086" max="4086" width="11.7109375" style="1" customWidth="1"/>
    <col min="4087" max="4087" width="15" style="1" customWidth="1"/>
    <col min="4088" max="4088" width="11.7109375" style="1" customWidth="1"/>
    <col min="4089" max="4089" width="17.42578125" style="1" customWidth="1"/>
    <col min="4090" max="4090" width="11.7109375" style="1" customWidth="1"/>
    <col min="4091" max="4091" width="15" style="1" customWidth="1"/>
    <col min="4092" max="4092" width="15.7109375" style="1" customWidth="1"/>
    <col min="4093" max="4094" width="17.28515625" style="1" customWidth="1"/>
    <col min="4095" max="4097" width="9.140625" style="1"/>
    <col min="4098" max="4098" width="11" style="1" customWidth="1"/>
    <col min="4099" max="4099" width="9.140625" style="1"/>
    <col min="4100" max="4100" width="10.5703125" style="1" customWidth="1"/>
    <col min="4101" max="4334" width="9.140625" style="1"/>
    <col min="4335" max="4335" width="35.42578125" style="1" customWidth="1"/>
    <col min="4336" max="4339" width="0" style="1" hidden="1" customWidth="1"/>
    <col min="4340" max="4340" width="11.7109375" style="1" customWidth="1"/>
    <col min="4341" max="4341" width="18.7109375" style="1" customWidth="1"/>
    <col min="4342" max="4342" width="11.7109375" style="1" customWidth="1"/>
    <col min="4343" max="4343" width="15" style="1" customWidth="1"/>
    <col min="4344" max="4344" width="11.7109375" style="1" customWidth="1"/>
    <col min="4345" max="4345" width="17.42578125" style="1" customWidth="1"/>
    <col min="4346" max="4346" width="11.7109375" style="1" customWidth="1"/>
    <col min="4347" max="4347" width="15" style="1" customWidth="1"/>
    <col min="4348" max="4348" width="15.7109375" style="1" customWidth="1"/>
    <col min="4349" max="4350" width="17.28515625" style="1" customWidth="1"/>
    <col min="4351" max="4353" width="9.140625" style="1"/>
    <col min="4354" max="4354" width="11" style="1" customWidth="1"/>
    <col min="4355" max="4355" width="9.140625" style="1"/>
    <col min="4356" max="4356" width="10.5703125" style="1" customWidth="1"/>
    <col min="4357" max="4590" width="9.140625" style="1"/>
    <col min="4591" max="4591" width="35.42578125" style="1" customWidth="1"/>
    <col min="4592" max="4595" width="0" style="1" hidden="1" customWidth="1"/>
    <col min="4596" max="4596" width="11.7109375" style="1" customWidth="1"/>
    <col min="4597" max="4597" width="18.7109375" style="1" customWidth="1"/>
    <col min="4598" max="4598" width="11.7109375" style="1" customWidth="1"/>
    <col min="4599" max="4599" width="15" style="1" customWidth="1"/>
    <col min="4600" max="4600" width="11.7109375" style="1" customWidth="1"/>
    <col min="4601" max="4601" width="17.42578125" style="1" customWidth="1"/>
    <col min="4602" max="4602" width="11.7109375" style="1" customWidth="1"/>
    <col min="4603" max="4603" width="15" style="1" customWidth="1"/>
    <col min="4604" max="4604" width="15.7109375" style="1" customWidth="1"/>
    <col min="4605" max="4606" width="17.28515625" style="1" customWidth="1"/>
    <col min="4607" max="4609" width="9.140625" style="1"/>
    <col min="4610" max="4610" width="11" style="1" customWidth="1"/>
    <col min="4611" max="4611" width="9.140625" style="1"/>
    <col min="4612" max="4612" width="10.5703125" style="1" customWidth="1"/>
    <col min="4613" max="4846" width="9.140625" style="1"/>
    <col min="4847" max="4847" width="35.42578125" style="1" customWidth="1"/>
    <col min="4848" max="4851" width="0" style="1" hidden="1" customWidth="1"/>
    <col min="4852" max="4852" width="11.7109375" style="1" customWidth="1"/>
    <col min="4853" max="4853" width="18.7109375" style="1" customWidth="1"/>
    <col min="4854" max="4854" width="11.7109375" style="1" customWidth="1"/>
    <col min="4855" max="4855" width="15" style="1" customWidth="1"/>
    <col min="4856" max="4856" width="11.7109375" style="1" customWidth="1"/>
    <col min="4857" max="4857" width="17.42578125" style="1" customWidth="1"/>
    <col min="4858" max="4858" width="11.7109375" style="1" customWidth="1"/>
    <col min="4859" max="4859" width="15" style="1" customWidth="1"/>
    <col min="4860" max="4860" width="15.7109375" style="1" customWidth="1"/>
    <col min="4861" max="4862" width="17.28515625" style="1" customWidth="1"/>
    <col min="4863" max="4865" width="9.140625" style="1"/>
    <col min="4866" max="4866" width="11" style="1" customWidth="1"/>
    <col min="4867" max="4867" width="9.140625" style="1"/>
    <col min="4868" max="4868" width="10.5703125" style="1" customWidth="1"/>
    <col min="4869" max="5102" width="9.140625" style="1"/>
    <col min="5103" max="5103" width="35.42578125" style="1" customWidth="1"/>
    <col min="5104" max="5107" width="0" style="1" hidden="1" customWidth="1"/>
    <col min="5108" max="5108" width="11.7109375" style="1" customWidth="1"/>
    <col min="5109" max="5109" width="18.7109375" style="1" customWidth="1"/>
    <col min="5110" max="5110" width="11.7109375" style="1" customWidth="1"/>
    <col min="5111" max="5111" width="15" style="1" customWidth="1"/>
    <col min="5112" max="5112" width="11.7109375" style="1" customWidth="1"/>
    <col min="5113" max="5113" width="17.42578125" style="1" customWidth="1"/>
    <col min="5114" max="5114" width="11.7109375" style="1" customWidth="1"/>
    <col min="5115" max="5115" width="15" style="1" customWidth="1"/>
    <col min="5116" max="5116" width="15.7109375" style="1" customWidth="1"/>
    <col min="5117" max="5118" width="17.28515625" style="1" customWidth="1"/>
    <col min="5119" max="5121" width="9.140625" style="1"/>
    <col min="5122" max="5122" width="11" style="1" customWidth="1"/>
    <col min="5123" max="5123" width="9.140625" style="1"/>
    <col min="5124" max="5124" width="10.5703125" style="1" customWidth="1"/>
    <col min="5125" max="5358" width="9.140625" style="1"/>
    <col min="5359" max="5359" width="35.42578125" style="1" customWidth="1"/>
    <col min="5360" max="5363" width="0" style="1" hidden="1" customWidth="1"/>
    <col min="5364" max="5364" width="11.7109375" style="1" customWidth="1"/>
    <col min="5365" max="5365" width="18.7109375" style="1" customWidth="1"/>
    <col min="5366" max="5366" width="11.7109375" style="1" customWidth="1"/>
    <col min="5367" max="5367" width="15" style="1" customWidth="1"/>
    <col min="5368" max="5368" width="11.7109375" style="1" customWidth="1"/>
    <col min="5369" max="5369" width="17.42578125" style="1" customWidth="1"/>
    <col min="5370" max="5370" width="11.7109375" style="1" customWidth="1"/>
    <col min="5371" max="5371" width="15" style="1" customWidth="1"/>
    <col min="5372" max="5372" width="15.7109375" style="1" customWidth="1"/>
    <col min="5373" max="5374" width="17.28515625" style="1" customWidth="1"/>
    <col min="5375" max="5377" width="9.140625" style="1"/>
    <col min="5378" max="5378" width="11" style="1" customWidth="1"/>
    <col min="5379" max="5379" width="9.140625" style="1"/>
    <col min="5380" max="5380" width="10.5703125" style="1" customWidth="1"/>
    <col min="5381" max="5614" width="9.140625" style="1"/>
    <col min="5615" max="5615" width="35.42578125" style="1" customWidth="1"/>
    <col min="5616" max="5619" width="0" style="1" hidden="1" customWidth="1"/>
    <col min="5620" max="5620" width="11.7109375" style="1" customWidth="1"/>
    <col min="5621" max="5621" width="18.7109375" style="1" customWidth="1"/>
    <col min="5622" max="5622" width="11.7109375" style="1" customWidth="1"/>
    <col min="5623" max="5623" width="15" style="1" customWidth="1"/>
    <col min="5624" max="5624" width="11.7109375" style="1" customWidth="1"/>
    <col min="5625" max="5625" width="17.42578125" style="1" customWidth="1"/>
    <col min="5626" max="5626" width="11.7109375" style="1" customWidth="1"/>
    <col min="5627" max="5627" width="15" style="1" customWidth="1"/>
    <col min="5628" max="5628" width="15.7109375" style="1" customWidth="1"/>
    <col min="5629" max="5630" width="17.28515625" style="1" customWidth="1"/>
    <col min="5631" max="5633" width="9.140625" style="1"/>
    <col min="5634" max="5634" width="11" style="1" customWidth="1"/>
    <col min="5635" max="5635" width="9.140625" style="1"/>
    <col min="5636" max="5636" width="10.5703125" style="1" customWidth="1"/>
    <col min="5637" max="5870" width="9.140625" style="1"/>
    <col min="5871" max="5871" width="35.42578125" style="1" customWidth="1"/>
    <col min="5872" max="5875" width="0" style="1" hidden="1" customWidth="1"/>
    <col min="5876" max="5876" width="11.7109375" style="1" customWidth="1"/>
    <col min="5877" max="5877" width="18.7109375" style="1" customWidth="1"/>
    <col min="5878" max="5878" width="11.7109375" style="1" customWidth="1"/>
    <col min="5879" max="5879" width="15" style="1" customWidth="1"/>
    <col min="5880" max="5880" width="11.7109375" style="1" customWidth="1"/>
    <col min="5881" max="5881" width="17.42578125" style="1" customWidth="1"/>
    <col min="5882" max="5882" width="11.7109375" style="1" customWidth="1"/>
    <col min="5883" max="5883" width="15" style="1" customWidth="1"/>
    <col min="5884" max="5884" width="15.7109375" style="1" customWidth="1"/>
    <col min="5885" max="5886" width="17.28515625" style="1" customWidth="1"/>
    <col min="5887" max="5889" width="9.140625" style="1"/>
    <col min="5890" max="5890" width="11" style="1" customWidth="1"/>
    <col min="5891" max="5891" width="9.140625" style="1"/>
    <col min="5892" max="5892" width="10.5703125" style="1" customWidth="1"/>
    <col min="5893" max="6126" width="9.140625" style="1"/>
    <col min="6127" max="6127" width="35.42578125" style="1" customWidth="1"/>
    <col min="6128" max="6131" width="0" style="1" hidden="1" customWidth="1"/>
    <col min="6132" max="6132" width="11.7109375" style="1" customWidth="1"/>
    <col min="6133" max="6133" width="18.7109375" style="1" customWidth="1"/>
    <col min="6134" max="6134" width="11.7109375" style="1" customWidth="1"/>
    <col min="6135" max="6135" width="15" style="1" customWidth="1"/>
    <col min="6136" max="6136" width="11.7109375" style="1" customWidth="1"/>
    <col min="6137" max="6137" width="17.42578125" style="1" customWidth="1"/>
    <col min="6138" max="6138" width="11.7109375" style="1" customWidth="1"/>
    <col min="6139" max="6139" width="15" style="1" customWidth="1"/>
    <col min="6140" max="6140" width="15.7109375" style="1" customWidth="1"/>
    <col min="6141" max="6142" width="17.28515625" style="1" customWidth="1"/>
    <col min="6143" max="6145" width="9.140625" style="1"/>
    <col min="6146" max="6146" width="11" style="1" customWidth="1"/>
    <col min="6147" max="6147" width="9.140625" style="1"/>
    <col min="6148" max="6148" width="10.5703125" style="1" customWidth="1"/>
    <col min="6149" max="6382" width="9.140625" style="1"/>
    <col min="6383" max="6383" width="35.42578125" style="1" customWidth="1"/>
    <col min="6384" max="6387" width="0" style="1" hidden="1" customWidth="1"/>
    <col min="6388" max="6388" width="11.7109375" style="1" customWidth="1"/>
    <col min="6389" max="6389" width="18.7109375" style="1" customWidth="1"/>
    <col min="6390" max="6390" width="11.7109375" style="1" customWidth="1"/>
    <col min="6391" max="6391" width="15" style="1" customWidth="1"/>
    <col min="6392" max="6392" width="11.7109375" style="1" customWidth="1"/>
    <col min="6393" max="6393" width="17.42578125" style="1" customWidth="1"/>
    <col min="6394" max="6394" width="11.7109375" style="1" customWidth="1"/>
    <col min="6395" max="6395" width="15" style="1" customWidth="1"/>
    <col min="6396" max="6396" width="15.7109375" style="1" customWidth="1"/>
    <col min="6397" max="6398" width="17.28515625" style="1" customWidth="1"/>
    <col min="6399" max="6401" width="9.140625" style="1"/>
    <col min="6402" max="6402" width="11" style="1" customWidth="1"/>
    <col min="6403" max="6403" width="9.140625" style="1"/>
    <col min="6404" max="6404" width="10.5703125" style="1" customWidth="1"/>
    <col min="6405" max="6638" width="9.140625" style="1"/>
    <col min="6639" max="6639" width="35.42578125" style="1" customWidth="1"/>
    <col min="6640" max="6643" width="0" style="1" hidden="1" customWidth="1"/>
    <col min="6644" max="6644" width="11.7109375" style="1" customWidth="1"/>
    <col min="6645" max="6645" width="18.7109375" style="1" customWidth="1"/>
    <col min="6646" max="6646" width="11.7109375" style="1" customWidth="1"/>
    <col min="6647" max="6647" width="15" style="1" customWidth="1"/>
    <col min="6648" max="6648" width="11.7109375" style="1" customWidth="1"/>
    <col min="6649" max="6649" width="17.42578125" style="1" customWidth="1"/>
    <col min="6650" max="6650" width="11.7109375" style="1" customWidth="1"/>
    <col min="6651" max="6651" width="15" style="1" customWidth="1"/>
    <col min="6652" max="6652" width="15.7109375" style="1" customWidth="1"/>
    <col min="6653" max="6654" width="17.28515625" style="1" customWidth="1"/>
    <col min="6655" max="6657" width="9.140625" style="1"/>
    <col min="6658" max="6658" width="11" style="1" customWidth="1"/>
    <col min="6659" max="6659" width="9.140625" style="1"/>
    <col min="6660" max="6660" width="10.5703125" style="1" customWidth="1"/>
    <col min="6661" max="6894" width="9.140625" style="1"/>
    <col min="6895" max="6895" width="35.42578125" style="1" customWidth="1"/>
    <col min="6896" max="6899" width="0" style="1" hidden="1" customWidth="1"/>
    <col min="6900" max="6900" width="11.7109375" style="1" customWidth="1"/>
    <col min="6901" max="6901" width="18.7109375" style="1" customWidth="1"/>
    <col min="6902" max="6902" width="11.7109375" style="1" customWidth="1"/>
    <col min="6903" max="6903" width="15" style="1" customWidth="1"/>
    <col min="6904" max="6904" width="11.7109375" style="1" customWidth="1"/>
    <col min="6905" max="6905" width="17.42578125" style="1" customWidth="1"/>
    <col min="6906" max="6906" width="11.7109375" style="1" customWidth="1"/>
    <col min="6907" max="6907" width="15" style="1" customWidth="1"/>
    <col min="6908" max="6908" width="15.7109375" style="1" customWidth="1"/>
    <col min="6909" max="6910" width="17.28515625" style="1" customWidth="1"/>
    <col min="6911" max="6913" width="9.140625" style="1"/>
    <col min="6914" max="6914" width="11" style="1" customWidth="1"/>
    <col min="6915" max="6915" width="9.140625" style="1"/>
    <col min="6916" max="6916" width="10.5703125" style="1" customWidth="1"/>
    <col min="6917" max="7150" width="9.140625" style="1"/>
    <col min="7151" max="7151" width="35.42578125" style="1" customWidth="1"/>
    <col min="7152" max="7155" width="0" style="1" hidden="1" customWidth="1"/>
    <col min="7156" max="7156" width="11.7109375" style="1" customWidth="1"/>
    <col min="7157" max="7157" width="18.7109375" style="1" customWidth="1"/>
    <col min="7158" max="7158" width="11.7109375" style="1" customWidth="1"/>
    <col min="7159" max="7159" width="15" style="1" customWidth="1"/>
    <col min="7160" max="7160" width="11.7109375" style="1" customWidth="1"/>
    <col min="7161" max="7161" width="17.42578125" style="1" customWidth="1"/>
    <col min="7162" max="7162" width="11.7109375" style="1" customWidth="1"/>
    <col min="7163" max="7163" width="15" style="1" customWidth="1"/>
    <col min="7164" max="7164" width="15.7109375" style="1" customWidth="1"/>
    <col min="7165" max="7166" width="17.28515625" style="1" customWidth="1"/>
    <col min="7167" max="7169" width="9.140625" style="1"/>
    <col min="7170" max="7170" width="11" style="1" customWidth="1"/>
    <col min="7171" max="7171" width="9.140625" style="1"/>
    <col min="7172" max="7172" width="10.5703125" style="1" customWidth="1"/>
    <col min="7173" max="7406" width="9.140625" style="1"/>
    <col min="7407" max="7407" width="35.42578125" style="1" customWidth="1"/>
    <col min="7408" max="7411" width="0" style="1" hidden="1" customWidth="1"/>
    <col min="7412" max="7412" width="11.7109375" style="1" customWidth="1"/>
    <col min="7413" max="7413" width="18.7109375" style="1" customWidth="1"/>
    <col min="7414" max="7414" width="11.7109375" style="1" customWidth="1"/>
    <col min="7415" max="7415" width="15" style="1" customWidth="1"/>
    <col min="7416" max="7416" width="11.7109375" style="1" customWidth="1"/>
    <col min="7417" max="7417" width="17.42578125" style="1" customWidth="1"/>
    <col min="7418" max="7418" width="11.7109375" style="1" customWidth="1"/>
    <col min="7419" max="7419" width="15" style="1" customWidth="1"/>
    <col min="7420" max="7420" width="15.7109375" style="1" customWidth="1"/>
    <col min="7421" max="7422" width="17.28515625" style="1" customWidth="1"/>
    <col min="7423" max="7425" width="9.140625" style="1"/>
    <col min="7426" max="7426" width="11" style="1" customWidth="1"/>
    <col min="7427" max="7427" width="9.140625" style="1"/>
    <col min="7428" max="7428" width="10.5703125" style="1" customWidth="1"/>
    <col min="7429" max="7662" width="9.140625" style="1"/>
    <col min="7663" max="7663" width="35.42578125" style="1" customWidth="1"/>
    <col min="7664" max="7667" width="0" style="1" hidden="1" customWidth="1"/>
    <col min="7668" max="7668" width="11.7109375" style="1" customWidth="1"/>
    <col min="7669" max="7669" width="18.7109375" style="1" customWidth="1"/>
    <col min="7670" max="7670" width="11.7109375" style="1" customWidth="1"/>
    <col min="7671" max="7671" width="15" style="1" customWidth="1"/>
    <col min="7672" max="7672" width="11.7109375" style="1" customWidth="1"/>
    <col min="7673" max="7673" width="17.42578125" style="1" customWidth="1"/>
    <col min="7674" max="7674" width="11.7109375" style="1" customWidth="1"/>
    <col min="7675" max="7675" width="15" style="1" customWidth="1"/>
    <col min="7676" max="7676" width="15.7109375" style="1" customWidth="1"/>
    <col min="7677" max="7678" width="17.28515625" style="1" customWidth="1"/>
    <col min="7679" max="7681" width="9.140625" style="1"/>
    <col min="7682" max="7682" width="11" style="1" customWidth="1"/>
    <col min="7683" max="7683" width="9.140625" style="1"/>
    <col min="7684" max="7684" width="10.5703125" style="1" customWidth="1"/>
    <col min="7685" max="7918" width="9.140625" style="1"/>
    <col min="7919" max="7919" width="35.42578125" style="1" customWidth="1"/>
    <col min="7920" max="7923" width="0" style="1" hidden="1" customWidth="1"/>
    <col min="7924" max="7924" width="11.7109375" style="1" customWidth="1"/>
    <col min="7925" max="7925" width="18.7109375" style="1" customWidth="1"/>
    <col min="7926" max="7926" width="11.7109375" style="1" customWidth="1"/>
    <col min="7927" max="7927" width="15" style="1" customWidth="1"/>
    <col min="7928" max="7928" width="11.7109375" style="1" customWidth="1"/>
    <col min="7929" max="7929" width="17.42578125" style="1" customWidth="1"/>
    <col min="7930" max="7930" width="11.7109375" style="1" customWidth="1"/>
    <col min="7931" max="7931" width="15" style="1" customWidth="1"/>
    <col min="7932" max="7932" width="15.7109375" style="1" customWidth="1"/>
    <col min="7933" max="7934" width="17.28515625" style="1" customWidth="1"/>
    <col min="7935" max="7937" width="9.140625" style="1"/>
    <col min="7938" max="7938" width="11" style="1" customWidth="1"/>
    <col min="7939" max="7939" width="9.140625" style="1"/>
    <col min="7940" max="7940" width="10.5703125" style="1" customWidth="1"/>
    <col min="7941" max="8174" width="9.140625" style="1"/>
    <col min="8175" max="8175" width="35.42578125" style="1" customWidth="1"/>
    <col min="8176" max="8179" width="0" style="1" hidden="1" customWidth="1"/>
    <col min="8180" max="8180" width="11.7109375" style="1" customWidth="1"/>
    <col min="8181" max="8181" width="18.7109375" style="1" customWidth="1"/>
    <col min="8182" max="8182" width="11.7109375" style="1" customWidth="1"/>
    <col min="8183" max="8183" width="15" style="1" customWidth="1"/>
    <col min="8184" max="8184" width="11.7109375" style="1" customWidth="1"/>
    <col min="8185" max="8185" width="17.42578125" style="1" customWidth="1"/>
    <col min="8186" max="8186" width="11.7109375" style="1" customWidth="1"/>
    <col min="8187" max="8187" width="15" style="1" customWidth="1"/>
    <col min="8188" max="8188" width="15.7109375" style="1" customWidth="1"/>
    <col min="8189" max="8190" width="17.28515625" style="1" customWidth="1"/>
    <col min="8191" max="8193" width="9.140625" style="1"/>
    <col min="8194" max="8194" width="11" style="1" customWidth="1"/>
    <col min="8195" max="8195" width="9.140625" style="1"/>
    <col min="8196" max="8196" width="10.5703125" style="1" customWidth="1"/>
    <col min="8197" max="8430" width="9.140625" style="1"/>
    <col min="8431" max="8431" width="35.42578125" style="1" customWidth="1"/>
    <col min="8432" max="8435" width="0" style="1" hidden="1" customWidth="1"/>
    <col min="8436" max="8436" width="11.7109375" style="1" customWidth="1"/>
    <col min="8437" max="8437" width="18.7109375" style="1" customWidth="1"/>
    <col min="8438" max="8438" width="11.7109375" style="1" customWidth="1"/>
    <col min="8439" max="8439" width="15" style="1" customWidth="1"/>
    <col min="8440" max="8440" width="11.7109375" style="1" customWidth="1"/>
    <col min="8441" max="8441" width="17.42578125" style="1" customWidth="1"/>
    <col min="8442" max="8442" width="11.7109375" style="1" customWidth="1"/>
    <col min="8443" max="8443" width="15" style="1" customWidth="1"/>
    <col min="8444" max="8444" width="15.7109375" style="1" customWidth="1"/>
    <col min="8445" max="8446" width="17.28515625" style="1" customWidth="1"/>
    <col min="8447" max="8449" width="9.140625" style="1"/>
    <col min="8450" max="8450" width="11" style="1" customWidth="1"/>
    <col min="8451" max="8451" width="9.140625" style="1"/>
    <col min="8452" max="8452" width="10.5703125" style="1" customWidth="1"/>
    <col min="8453" max="8686" width="9.140625" style="1"/>
    <col min="8687" max="8687" width="35.42578125" style="1" customWidth="1"/>
    <col min="8688" max="8691" width="0" style="1" hidden="1" customWidth="1"/>
    <col min="8692" max="8692" width="11.7109375" style="1" customWidth="1"/>
    <col min="8693" max="8693" width="18.7109375" style="1" customWidth="1"/>
    <col min="8694" max="8694" width="11.7109375" style="1" customWidth="1"/>
    <col min="8695" max="8695" width="15" style="1" customWidth="1"/>
    <col min="8696" max="8696" width="11.7109375" style="1" customWidth="1"/>
    <col min="8697" max="8697" width="17.42578125" style="1" customWidth="1"/>
    <col min="8698" max="8698" width="11.7109375" style="1" customWidth="1"/>
    <col min="8699" max="8699" width="15" style="1" customWidth="1"/>
    <col min="8700" max="8700" width="15.7109375" style="1" customWidth="1"/>
    <col min="8701" max="8702" width="17.28515625" style="1" customWidth="1"/>
    <col min="8703" max="8705" width="9.140625" style="1"/>
    <col min="8706" max="8706" width="11" style="1" customWidth="1"/>
    <col min="8707" max="8707" width="9.140625" style="1"/>
    <col min="8708" max="8708" width="10.5703125" style="1" customWidth="1"/>
    <col min="8709" max="8942" width="9.140625" style="1"/>
    <col min="8943" max="8943" width="35.42578125" style="1" customWidth="1"/>
    <col min="8944" max="8947" width="0" style="1" hidden="1" customWidth="1"/>
    <col min="8948" max="8948" width="11.7109375" style="1" customWidth="1"/>
    <col min="8949" max="8949" width="18.7109375" style="1" customWidth="1"/>
    <col min="8950" max="8950" width="11.7109375" style="1" customWidth="1"/>
    <col min="8951" max="8951" width="15" style="1" customWidth="1"/>
    <col min="8952" max="8952" width="11.7109375" style="1" customWidth="1"/>
    <col min="8953" max="8953" width="17.42578125" style="1" customWidth="1"/>
    <col min="8954" max="8954" width="11.7109375" style="1" customWidth="1"/>
    <col min="8955" max="8955" width="15" style="1" customWidth="1"/>
    <col min="8956" max="8956" width="15.7109375" style="1" customWidth="1"/>
    <col min="8957" max="8958" width="17.28515625" style="1" customWidth="1"/>
    <col min="8959" max="8961" width="9.140625" style="1"/>
    <col min="8962" max="8962" width="11" style="1" customWidth="1"/>
    <col min="8963" max="8963" width="9.140625" style="1"/>
    <col min="8964" max="8964" width="10.5703125" style="1" customWidth="1"/>
    <col min="8965" max="9198" width="9.140625" style="1"/>
    <col min="9199" max="9199" width="35.42578125" style="1" customWidth="1"/>
    <col min="9200" max="9203" width="0" style="1" hidden="1" customWidth="1"/>
    <col min="9204" max="9204" width="11.7109375" style="1" customWidth="1"/>
    <col min="9205" max="9205" width="18.7109375" style="1" customWidth="1"/>
    <col min="9206" max="9206" width="11.7109375" style="1" customWidth="1"/>
    <col min="9207" max="9207" width="15" style="1" customWidth="1"/>
    <col min="9208" max="9208" width="11.7109375" style="1" customWidth="1"/>
    <col min="9209" max="9209" width="17.42578125" style="1" customWidth="1"/>
    <col min="9210" max="9210" width="11.7109375" style="1" customWidth="1"/>
    <col min="9211" max="9211" width="15" style="1" customWidth="1"/>
    <col min="9212" max="9212" width="15.7109375" style="1" customWidth="1"/>
    <col min="9213" max="9214" width="17.28515625" style="1" customWidth="1"/>
    <col min="9215" max="9217" width="9.140625" style="1"/>
    <col min="9218" max="9218" width="11" style="1" customWidth="1"/>
    <col min="9219" max="9219" width="9.140625" style="1"/>
    <col min="9220" max="9220" width="10.5703125" style="1" customWidth="1"/>
    <col min="9221" max="9454" width="9.140625" style="1"/>
    <col min="9455" max="9455" width="35.42578125" style="1" customWidth="1"/>
    <col min="9456" max="9459" width="0" style="1" hidden="1" customWidth="1"/>
    <col min="9460" max="9460" width="11.7109375" style="1" customWidth="1"/>
    <col min="9461" max="9461" width="18.7109375" style="1" customWidth="1"/>
    <col min="9462" max="9462" width="11.7109375" style="1" customWidth="1"/>
    <col min="9463" max="9463" width="15" style="1" customWidth="1"/>
    <col min="9464" max="9464" width="11.7109375" style="1" customWidth="1"/>
    <col min="9465" max="9465" width="17.42578125" style="1" customWidth="1"/>
    <col min="9466" max="9466" width="11.7109375" style="1" customWidth="1"/>
    <col min="9467" max="9467" width="15" style="1" customWidth="1"/>
    <col min="9468" max="9468" width="15.7109375" style="1" customWidth="1"/>
    <col min="9469" max="9470" width="17.28515625" style="1" customWidth="1"/>
    <col min="9471" max="9473" width="9.140625" style="1"/>
    <col min="9474" max="9474" width="11" style="1" customWidth="1"/>
    <col min="9475" max="9475" width="9.140625" style="1"/>
    <col min="9476" max="9476" width="10.5703125" style="1" customWidth="1"/>
    <col min="9477" max="9710" width="9.140625" style="1"/>
    <col min="9711" max="9711" width="35.42578125" style="1" customWidth="1"/>
    <col min="9712" max="9715" width="0" style="1" hidden="1" customWidth="1"/>
    <col min="9716" max="9716" width="11.7109375" style="1" customWidth="1"/>
    <col min="9717" max="9717" width="18.7109375" style="1" customWidth="1"/>
    <col min="9718" max="9718" width="11.7109375" style="1" customWidth="1"/>
    <col min="9719" max="9719" width="15" style="1" customWidth="1"/>
    <col min="9720" max="9720" width="11.7109375" style="1" customWidth="1"/>
    <col min="9721" max="9721" width="17.42578125" style="1" customWidth="1"/>
    <col min="9722" max="9722" width="11.7109375" style="1" customWidth="1"/>
    <col min="9723" max="9723" width="15" style="1" customWidth="1"/>
    <col min="9724" max="9724" width="15.7109375" style="1" customWidth="1"/>
    <col min="9725" max="9726" width="17.28515625" style="1" customWidth="1"/>
    <col min="9727" max="9729" width="9.140625" style="1"/>
    <col min="9730" max="9730" width="11" style="1" customWidth="1"/>
    <col min="9731" max="9731" width="9.140625" style="1"/>
    <col min="9732" max="9732" width="10.5703125" style="1" customWidth="1"/>
    <col min="9733" max="9966" width="9.140625" style="1"/>
    <col min="9967" max="9967" width="35.42578125" style="1" customWidth="1"/>
    <col min="9968" max="9971" width="0" style="1" hidden="1" customWidth="1"/>
    <col min="9972" max="9972" width="11.7109375" style="1" customWidth="1"/>
    <col min="9973" max="9973" width="18.7109375" style="1" customWidth="1"/>
    <col min="9974" max="9974" width="11.7109375" style="1" customWidth="1"/>
    <col min="9975" max="9975" width="15" style="1" customWidth="1"/>
    <col min="9976" max="9976" width="11.7109375" style="1" customWidth="1"/>
    <col min="9977" max="9977" width="17.42578125" style="1" customWidth="1"/>
    <col min="9978" max="9978" width="11.7109375" style="1" customWidth="1"/>
    <col min="9979" max="9979" width="15" style="1" customWidth="1"/>
    <col min="9980" max="9980" width="15.7109375" style="1" customWidth="1"/>
    <col min="9981" max="9982" width="17.28515625" style="1" customWidth="1"/>
    <col min="9983" max="9985" width="9.140625" style="1"/>
    <col min="9986" max="9986" width="11" style="1" customWidth="1"/>
    <col min="9987" max="9987" width="9.140625" style="1"/>
    <col min="9988" max="9988" width="10.5703125" style="1" customWidth="1"/>
    <col min="9989" max="10222" width="9.140625" style="1"/>
    <col min="10223" max="10223" width="35.42578125" style="1" customWidth="1"/>
    <col min="10224" max="10227" width="0" style="1" hidden="1" customWidth="1"/>
    <col min="10228" max="10228" width="11.7109375" style="1" customWidth="1"/>
    <col min="10229" max="10229" width="18.7109375" style="1" customWidth="1"/>
    <col min="10230" max="10230" width="11.7109375" style="1" customWidth="1"/>
    <col min="10231" max="10231" width="15" style="1" customWidth="1"/>
    <col min="10232" max="10232" width="11.7109375" style="1" customWidth="1"/>
    <col min="10233" max="10233" width="17.42578125" style="1" customWidth="1"/>
    <col min="10234" max="10234" width="11.7109375" style="1" customWidth="1"/>
    <col min="10235" max="10235" width="15" style="1" customWidth="1"/>
    <col min="10236" max="10236" width="15.7109375" style="1" customWidth="1"/>
    <col min="10237" max="10238" width="17.28515625" style="1" customWidth="1"/>
    <col min="10239" max="10241" width="9.140625" style="1"/>
    <col min="10242" max="10242" width="11" style="1" customWidth="1"/>
    <col min="10243" max="10243" width="9.140625" style="1"/>
    <col min="10244" max="10244" width="10.5703125" style="1" customWidth="1"/>
    <col min="10245" max="10478" width="9.140625" style="1"/>
    <col min="10479" max="10479" width="35.42578125" style="1" customWidth="1"/>
    <col min="10480" max="10483" width="0" style="1" hidden="1" customWidth="1"/>
    <col min="10484" max="10484" width="11.7109375" style="1" customWidth="1"/>
    <col min="10485" max="10485" width="18.7109375" style="1" customWidth="1"/>
    <col min="10486" max="10486" width="11.7109375" style="1" customWidth="1"/>
    <col min="10487" max="10487" width="15" style="1" customWidth="1"/>
    <col min="10488" max="10488" width="11.7109375" style="1" customWidth="1"/>
    <col min="10489" max="10489" width="17.42578125" style="1" customWidth="1"/>
    <col min="10490" max="10490" width="11.7109375" style="1" customWidth="1"/>
    <col min="10491" max="10491" width="15" style="1" customWidth="1"/>
    <col min="10492" max="10492" width="15.7109375" style="1" customWidth="1"/>
    <col min="10493" max="10494" width="17.28515625" style="1" customWidth="1"/>
    <col min="10495" max="10497" width="9.140625" style="1"/>
    <col min="10498" max="10498" width="11" style="1" customWidth="1"/>
    <col min="10499" max="10499" width="9.140625" style="1"/>
    <col min="10500" max="10500" width="10.5703125" style="1" customWidth="1"/>
    <col min="10501" max="10734" width="9.140625" style="1"/>
    <col min="10735" max="10735" width="35.42578125" style="1" customWidth="1"/>
    <col min="10736" max="10739" width="0" style="1" hidden="1" customWidth="1"/>
    <col min="10740" max="10740" width="11.7109375" style="1" customWidth="1"/>
    <col min="10741" max="10741" width="18.7109375" style="1" customWidth="1"/>
    <col min="10742" max="10742" width="11.7109375" style="1" customWidth="1"/>
    <col min="10743" max="10743" width="15" style="1" customWidth="1"/>
    <col min="10744" max="10744" width="11.7109375" style="1" customWidth="1"/>
    <col min="10745" max="10745" width="17.42578125" style="1" customWidth="1"/>
    <col min="10746" max="10746" width="11.7109375" style="1" customWidth="1"/>
    <col min="10747" max="10747" width="15" style="1" customWidth="1"/>
    <col min="10748" max="10748" width="15.7109375" style="1" customWidth="1"/>
    <col min="10749" max="10750" width="17.28515625" style="1" customWidth="1"/>
    <col min="10751" max="10753" width="9.140625" style="1"/>
    <col min="10754" max="10754" width="11" style="1" customWidth="1"/>
    <col min="10755" max="10755" width="9.140625" style="1"/>
    <col min="10756" max="10756" width="10.5703125" style="1" customWidth="1"/>
    <col min="10757" max="10990" width="9.140625" style="1"/>
    <col min="10991" max="10991" width="35.42578125" style="1" customWidth="1"/>
    <col min="10992" max="10995" width="0" style="1" hidden="1" customWidth="1"/>
    <col min="10996" max="10996" width="11.7109375" style="1" customWidth="1"/>
    <col min="10997" max="10997" width="18.7109375" style="1" customWidth="1"/>
    <col min="10998" max="10998" width="11.7109375" style="1" customWidth="1"/>
    <col min="10999" max="10999" width="15" style="1" customWidth="1"/>
    <col min="11000" max="11000" width="11.7109375" style="1" customWidth="1"/>
    <col min="11001" max="11001" width="17.42578125" style="1" customWidth="1"/>
    <col min="11002" max="11002" width="11.7109375" style="1" customWidth="1"/>
    <col min="11003" max="11003" width="15" style="1" customWidth="1"/>
    <col min="11004" max="11004" width="15.7109375" style="1" customWidth="1"/>
    <col min="11005" max="11006" width="17.28515625" style="1" customWidth="1"/>
    <col min="11007" max="11009" width="9.140625" style="1"/>
    <col min="11010" max="11010" width="11" style="1" customWidth="1"/>
    <col min="11011" max="11011" width="9.140625" style="1"/>
    <col min="11012" max="11012" width="10.5703125" style="1" customWidth="1"/>
    <col min="11013" max="11246" width="9.140625" style="1"/>
    <col min="11247" max="11247" width="35.42578125" style="1" customWidth="1"/>
    <col min="11248" max="11251" width="0" style="1" hidden="1" customWidth="1"/>
    <col min="11252" max="11252" width="11.7109375" style="1" customWidth="1"/>
    <col min="11253" max="11253" width="18.7109375" style="1" customWidth="1"/>
    <col min="11254" max="11254" width="11.7109375" style="1" customWidth="1"/>
    <col min="11255" max="11255" width="15" style="1" customWidth="1"/>
    <col min="11256" max="11256" width="11.7109375" style="1" customWidth="1"/>
    <col min="11257" max="11257" width="17.42578125" style="1" customWidth="1"/>
    <col min="11258" max="11258" width="11.7109375" style="1" customWidth="1"/>
    <col min="11259" max="11259" width="15" style="1" customWidth="1"/>
    <col min="11260" max="11260" width="15.7109375" style="1" customWidth="1"/>
    <col min="11261" max="11262" width="17.28515625" style="1" customWidth="1"/>
    <col min="11263" max="11265" width="9.140625" style="1"/>
    <col min="11266" max="11266" width="11" style="1" customWidth="1"/>
    <col min="11267" max="11267" width="9.140625" style="1"/>
    <col min="11268" max="11268" width="10.5703125" style="1" customWidth="1"/>
    <col min="11269" max="11502" width="9.140625" style="1"/>
    <col min="11503" max="11503" width="35.42578125" style="1" customWidth="1"/>
    <col min="11504" max="11507" width="0" style="1" hidden="1" customWidth="1"/>
    <col min="11508" max="11508" width="11.7109375" style="1" customWidth="1"/>
    <col min="11509" max="11509" width="18.7109375" style="1" customWidth="1"/>
    <col min="11510" max="11510" width="11.7109375" style="1" customWidth="1"/>
    <col min="11511" max="11511" width="15" style="1" customWidth="1"/>
    <col min="11512" max="11512" width="11.7109375" style="1" customWidth="1"/>
    <col min="11513" max="11513" width="17.42578125" style="1" customWidth="1"/>
    <col min="11514" max="11514" width="11.7109375" style="1" customWidth="1"/>
    <col min="11515" max="11515" width="15" style="1" customWidth="1"/>
    <col min="11516" max="11516" width="15.7109375" style="1" customWidth="1"/>
    <col min="11517" max="11518" width="17.28515625" style="1" customWidth="1"/>
    <col min="11519" max="11521" width="9.140625" style="1"/>
    <col min="11522" max="11522" width="11" style="1" customWidth="1"/>
    <col min="11523" max="11523" width="9.140625" style="1"/>
    <col min="11524" max="11524" width="10.5703125" style="1" customWidth="1"/>
    <col min="11525" max="11758" width="9.140625" style="1"/>
    <col min="11759" max="11759" width="35.42578125" style="1" customWidth="1"/>
    <col min="11760" max="11763" width="0" style="1" hidden="1" customWidth="1"/>
    <col min="11764" max="11764" width="11.7109375" style="1" customWidth="1"/>
    <col min="11765" max="11765" width="18.7109375" style="1" customWidth="1"/>
    <col min="11766" max="11766" width="11.7109375" style="1" customWidth="1"/>
    <col min="11767" max="11767" width="15" style="1" customWidth="1"/>
    <col min="11768" max="11768" width="11.7109375" style="1" customWidth="1"/>
    <col min="11769" max="11769" width="17.42578125" style="1" customWidth="1"/>
    <col min="11770" max="11770" width="11.7109375" style="1" customWidth="1"/>
    <col min="11771" max="11771" width="15" style="1" customWidth="1"/>
    <col min="11772" max="11772" width="15.7109375" style="1" customWidth="1"/>
    <col min="11773" max="11774" width="17.28515625" style="1" customWidth="1"/>
    <col min="11775" max="11777" width="9.140625" style="1"/>
    <col min="11778" max="11778" width="11" style="1" customWidth="1"/>
    <col min="11779" max="11779" width="9.140625" style="1"/>
    <col min="11780" max="11780" width="10.5703125" style="1" customWidth="1"/>
    <col min="11781" max="12014" width="9.140625" style="1"/>
    <col min="12015" max="12015" width="35.42578125" style="1" customWidth="1"/>
    <col min="12016" max="12019" width="0" style="1" hidden="1" customWidth="1"/>
    <col min="12020" max="12020" width="11.7109375" style="1" customWidth="1"/>
    <col min="12021" max="12021" width="18.7109375" style="1" customWidth="1"/>
    <col min="12022" max="12022" width="11.7109375" style="1" customWidth="1"/>
    <col min="12023" max="12023" width="15" style="1" customWidth="1"/>
    <col min="12024" max="12024" width="11.7109375" style="1" customWidth="1"/>
    <col min="12025" max="12025" width="17.42578125" style="1" customWidth="1"/>
    <col min="12026" max="12026" width="11.7109375" style="1" customWidth="1"/>
    <col min="12027" max="12027" width="15" style="1" customWidth="1"/>
    <col min="12028" max="12028" width="15.7109375" style="1" customWidth="1"/>
    <col min="12029" max="12030" width="17.28515625" style="1" customWidth="1"/>
    <col min="12031" max="12033" width="9.140625" style="1"/>
    <col min="12034" max="12034" width="11" style="1" customWidth="1"/>
    <col min="12035" max="12035" width="9.140625" style="1"/>
    <col min="12036" max="12036" width="10.5703125" style="1" customWidth="1"/>
    <col min="12037" max="12270" width="9.140625" style="1"/>
    <col min="12271" max="12271" width="35.42578125" style="1" customWidth="1"/>
    <col min="12272" max="12275" width="0" style="1" hidden="1" customWidth="1"/>
    <col min="12276" max="12276" width="11.7109375" style="1" customWidth="1"/>
    <col min="12277" max="12277" width="18.7109375" style="1" customWidth="1"/>
    <col min="12278" max="12278" width="11.7109375" style="1" customWidth="1"/>
    <col min="12279" max="12279" width="15" style="1" customWidth="1"/>
    <col min="12280" max="12280" width="11.7109375" style="1" customWidth="1"/>
    <col min="12281" max="12281" width="17.42578125" style="1" customWidth="1"/>
    <col min="12282" max="12282" width="11.7109375" style="1" customWidth="1"/>
    <col min="12283" max="12283" width="15" style="1" customWidth="1"/>
    <col min="12284" max="12284" width="15.7109375" style="1" customWidth="1"/>
    <col min="12285" max="12286" width="17.28515625" style="1" customWidth="1"/>
    <col min="12287" max="12289" width="9.140625" style="1"/>
    <col min="12290" max="12290" width="11" style="1" customWidth="1"/>
    <col min="12291" max="12291" width="9.140625" style="1"/>
    <col min="12292" max="12292" width="10.5703125" style="1" customWidth="1"/>
    <col min="12293" max="12526" width="9.140625" style="1"/>
    <col min="12527" max="12527" width="35.42578125" style="1" customWidth="1"/>
    <col min="12528" max="12531" width="0" style="1" hidden="1" customWidth="1"/>
    <col min="12532" max="12532" width="11.7109375" style="1" customWidth="1"/>
    <col min="12533" max="12533" width="18.7109375" style="1" customWidth="1"/>
    <col min="12534" max="12534" width="11.7109375" style="1" customWidth="1"/>
    <col min="12535" max="12535" width="15" style="1" customWidth="1"/>
    <col min="12536" max="12536" width="11.7109375" style="1" customWidth="1"/>
    <col min="12537" max="12537" width="17.42578125" style="1" customWidth="1"/>
    <col min="12538" max="12538" width="11.7109375" style="1" customWidth="1"/>
    <col min="12539" max="12539" width="15" style="1" customWidth="1"/>
    <col min="12540" max="12540" width="15.7109375" style="1" customWidth="1"/>
    <col min="12541" max="12542" width="17.28515625" style="1" customWidth="1"/>
    <col min="12543" max="12545" width="9.140625" style="1"/>
    <col min="12546" max="12546" width="11" style="1" customWidth="1"/>
    <col min="12547" max="12547" width="9.140625" style="1"/>
    <col min="12548" max="12548" width="10.5703125" style="1" customWidth="1"/>
    <col min="12549" max="12782" width="9.140625" style="1"/>
    <col min="12783" max="12783" width="35.42578125" style="1" customWidth="1"/>
    <col min="12784" max="12787" width="0" style="1" hidden="1" customWidth="1"/>
    <col min="12788" max="12788" width="11.7109375" style="1" customWidth="1"/>
    <col min="12789" max="12789" width="18.7109375" style="1" customWidth="1"/>
    <col min="12790" max="12790" width="11.7109375" style="1" customWidth="1"/>
    <col min="12791" max="12791" width="15" style="1" customWidth="1"/>
    <col min="12792" max="12792" width="11.7109375" style="1" customWidth="1"/>
    <col min="12793" max="12793" width="17.42578125" style="1" customWidth="1"/>
    <col min="12794" max="12794" width="11.7109375" style="1" customWidth="1"/>
    <col min="12795" max="12795" width="15" style="1" customWidth="1"/>
    <col min="12796" max="12796" width="15.7109375" style="1" customWidth="1"/>
    <col min="12797" max="12798" width="17.28515625" style="1" customWidth="1"/>
    <col min="12799" max="12801" width="9.140625" style="1"/>
    <col min="12802" max="12802" width="11" style="1" customWidth="1"/>
    <col min="12803" max="12803" width="9.140625" style="1"/>
    <col min="12804" max="12804" width="10.5703125" style="1" customWidth="1"/>
    <col min="12805" max="13038" width="9.140625" style="1"/>
    <col min="13039" max="13039" width="35.42578125" style="1" customWidth="1"/>
    <col min="13040" max="13043" width="0" style="1" hidden="1" customWidth="1"/>
    <col min="13044" max="13044" width="11.7109375" style="1" customWidth="1"/>
    <col min="13045" max="13045" width="18.7109375" style="1" customWidth="1"/>
    <col min="13046" max="13046" width="11.7109375" style="1" customWidth="1"/>
    <col min="13047" max="13047" width="15" style="1" customWidth="1"/>
    <col min="13048" max="13048" width="11.7109375" style="1" customWidth="1"/>
    <col min="13049" max="13049" width="17.42578125" style="1" customWidth="1"/>
    <col min="13050" max="13050" width="11.7109375" style="1" customWidth="1"/>
    <col min="13051" max="13051" width="15" style="1" customWidth="1"/>
    <col min="13052" max="13052" width="15.7109375" style="1" customWidth="1"/>
    <col min="13053" max="13054" width="17.28515625" style="1" customWidth="1"/>
    <col min="13055" max="13057" width="9.140625" style="1"/>
    <col min="13058" max="13058" width="11" style="1" customWidth="1"/>
    <col min="13059" max="13059" width="9.140625" style="1"/>
    <col min="13060" max="13060" width="10.5703125" style="1" customWidth="1"/>
    <col min="13061" max="13294" width="9.140625" style="1"/>
    <col min="13295" max="13295" width="35.42578125" style="1" customWidth="1"/>
    <col min="13296" max="13299" width="0" style="1" hidden="1" customWidth="1"/>
    <col min="13300" max="13300" width="11.7109375" style="1" customWidth="1"/>
    <col min="13301" max="13301" width="18.7109375" style="1" customWidth="1"/>
    <col min="13302" max="13302" width="11.7109375" style="1" customWidth="1"/>
    <col min="13303" max="13303" width="15" style="1" customWidth="1"/>
    <col min="13304" max="13304" width="11.7109375" style="1" customWidth="1"/>
    <col min="13305" max="13305" width="17.42578125" style="1" customWidth="1"/>
    <col min="13306" max="13306" width="11.7109375" style="1" customWidth="1"/>
    <col min="13307" max="13307" width="15" style="1" customWidth="1"/>
    <col min="13308" max="13308" width="15.7109375" style="1" customWidth="1"/>
    <col min="13309" max="13310" width="17.28515625" style="1" customWidth="1"/>
    <col min="13311" max="13313" width="9.140625" style="1"/>
    <col min="13314" max="13314" width="11" style="1" customWidth="1"/>
    <col min="13315" max="13315" width="9.140625" style="1"/>
    <col min="13316" max="13316" width="10.5703125" style="1" customWidth="1"/>
    <col min="13317" max="13550" width="9.140625" style="1"/>
    <col min="13551" max="13551" width="35.42578125" style="1" customWidth="1"/>
    <col min="13552" max="13555" width="0" style="1" hidden="1" customWidth="1"/>
    <col min="13556" max="13556" width="11.7109375" style="1" customWidth="1"/>
    <col min="13557" max="13557" width="18.7109375" style="1" customWidth="1"/>
    <col min="13558" max="13558" width="11.7109375" style="1" customWidth="1"/>
    <col min="13559" max="13559" width="15" style="1" customWidth="1"/>
    <col min="13560" max="13560" width="11.7109375" style="1" customWidth="1"/>
    <col min="13561" max="13561" width="17.42578125" style="1" customWidth="1"/>
    <col min="13562" max="13562" width="11.7109375" style="1" customWidth="1"/>
    <col min="13563" max="13563" width="15" style="1" customWidth="1"/>
    <col min="13564" max="13564" width="15.7109375" style="1" customWidth="1"/>
    <col min="13565" max="13566" width="17.28515625" style="1" customWidth="1"/>
    <col min="13567" max="13569" width="9.140625" style="1"/>
    <col min="13570" max="13570" width="11" style="1" customWidth="1"/>
    <col min="13571" max="13571" width="9.140625" style="1"/>
    <col min="13572" max="13572" width="10.5703125" style="1" customWidth="1"/>
    <col min="13573" max="13806" width="9.140625" style="1"/>
    <col min="13807" max="13807" width="35.42578125" style="1" customWidth="1"/>
    <col min="13808" max="13811" width="0" style="1" hidden="1" customWidth="1"/>
    <col min="13812" max="13812" width="11.7109375" style="1" customWidth="1"/>
    <col min="13813" max="13813" width="18.7109375" style="1" customWidth="1"/>
    <col min="13814" max="13814" width="11.7109375" style="1" customWidth="1"/>
    <col min="13815" max="13815" width="15" style="1" customWidth="1"/>
    <col min="13816" max="13816" width="11.7109375" style="1" customWidth="1"/>
    <col min="13817" max="13817" width="17.42578125" style="1" customWidth="1"/>
    <col min="13818" max="13818" width="11.7109375" style="1" customWidth="1"/>
    <col min="13819" max="13819" width="15" style="1" customWidth="1"/>
    <col min="13820" max="13820" width="15.7109375" style="1" customWidth="1"/>
    <col min="13821" max="13822" width="17.28515625" style="1" customWidth="1"/>
    <col min="13823" max="13825" width="9.140625" style="1"/>
    <col min="13826" max="13826" width="11" style="1" customWidth="1"/>
    <col min="13827" max="13827" width="9.140625" style="1"/>
    <col min="13828" max="13828" width="10.5703125" style="1" customWidth="1"/>
    <col min="13829" max="14062" width="9.140625" style="1"/>
    <col min="14063" max="14063" width="35.42578125" style="1" customWidth="1"/>
    <col min="14064" max="14067" width="0" style="1" hidden="1" customWidth="1"/>
    <col min="14068" max="14068" width="11.7109375" style="1" customWidth="1"/>
    <col min="14069" max="14069" width="18.7109375" style="1" customWidth="1"/>
    <col min="14070" max="14070" width="11.7109375" style="1" customWidth="1"/>
    <col min="14071" max="14071" width="15" style="1" customWidth="1"/>
    <col min="14072" max="14072" width="11.7109375" style="1" customWidth="1"/>
    <col min="14073" max="14073" width="17.42578125" style="1" customWidth="1"/>
    <col min="14074" max="14074" width="11.7109375" style="1" customWidth="1"/>
    <col min="14075" max="14075" width="15" style="1" customWidth="1"/>
    <col min="14076" max="14076" width="15.7109375" style="1" customWidth="1"/>
    <col min="14077" max="14078" width="17.28515625" style="1" customWidth="1"/>
    <col min="14079" max="14081" width="9.140625" style="1"/>
    <col min="14082" max="14082" width="11" style="1" customWidth="1"/>
    <col min="14083" max="14083" width="9.140625" style="1"/>
    <col min="14084" max="14084" width="10.5703125" style="1" customWidth="1"/>
    <col min="14085" max="14318" width="9.140625" style="1"/>
    <col min="14319" max="14319" width="35.42578125" style="1" customWidth="1"/>
    <col min="14320" max="14323" width="0" style="1" hidden="1" customWidth="1"/>
    <col min="14324" max="14324" width="11.7109375" style="1" customWidth="1"/>
    <col min="14325" max="14325" width="18.7109375" style="1" customWidth="1"/>
    <col min="14326" max="14326" width="11.7109375" style="1" customWidth="1"/>
    <col min="14327" max="14327" width="15" style="1" customWidth="1"/>
    <col min="14328" max="14328" width="11.7109375" style="1" customWidth="1"/>
    <col min="14329" max="14329" width="17.42578125" style="1" customWidth="1"/>
    <col min="14330" max="14330" width="11.7109375" style="1" customWidth="1"/>
    <col min="14331" max="14331" width="15" style="1" customWidth="1"/>
    <col min="14332" max="14332" width="15.7109375" style="1" customWidth="1"/>
    <col min="14333" max="14334" width="17.28515625" style="1" customWidth="1"/>
    <col min="14335" max="14337" width="9.140625" style="1"/>
    <col min="14338" max="14338" width="11" style="1" customWidth="1"/>
    <col min="14339" max="14339" width="9.140625" style="1"/>
    <col min="14340" max="14340" width="10.5703125" style="1" customWidth="1"/>
    <col min="14341" max="14574" width="9.140625" style="1"/>
    <col min="14575" max="14575" width="35.42578125" style="1" customWidth="1"/>
    <col min="14576" max="14579" width="0" style="1" hidden="1" customWidth="1"/>
    <col min="14580" max="14580" width="11.7109375" style="1" customWidth="1"/>
    <col min="14581" max="14581" width="18.7109375" style="1" customWidth="1"/>
    <col min="14582" max="14582" width="11.7109375" style="1" customWidth="1"/>
    <col min="14583" max="14583" width="15" style="1" customWidth="1"/>
    <col min="14584" max="14584" width="11.7109375" style="1" customWidth="1"/>
    <col min="14585" max="14585" width="17.42578125" style="1" customWidth="1"/>
    <col min="14586" max="14586" width="11.7109375" style="1" customWidth="1"/>
    <col min="14587" max="14587" width="15" style="1" customWidth="1"/>
    <col min="14588" max="14588" width="15.7109375" style="1" customWidth="1"/>
    <col min="14589" max="14590" width="17.28515625" style="1" customWidth="1"/>
    <col min="14591" max="14593" width="9.140625" style="1"/>
    <col min="14594" max="14594" width="11" style="1" customWidth="1"/>
    <col min="14595" max="14595" width="9.140625" style="1"/>
    <col min="14596" max="14596" width="10.5703125" style="1" customWidth="1"/>
    <col min="14597" max="14830" width="9.140625" style="1"/>
    <col min="14831" max="14831" width="35.42578125" style="1" customWidth="1"/>
    <col min="14832" max="14835" width="0" style="1" hidden="1" customWidth="1"/>
    <col min="14836" max="14836" width="11.7109375" style="1" customWidth="1"/>
    <col min="14837" max="14837" width="18.7109375" style="1" customWidth="1"/>
    <col min="14838" max="14838" width="11.7109375" style="1" customWidth="1"/>
    <col min="14839" max="14839" width="15" style="1" customWidth="1"/>
    <col min="14840" max="14840" width="11.7109375" style="1" customWidth="1"/>
    <col min="14841" max="14841" width="17.42578125" style="1" customWidth="1"/>
    <col min="14842" max="14842" width="11.7109375" style="1" customWidth="1"/>
    <col min="14843" max="14843" width="15" style="1" customWidth="1"/>
    <col min="14844" max="14844" width="15.7109375" style="1" customWidth="1"/>
    <col min="14845" max="14846" width="17.28515625" style="1" customWidth="1"/>
    <col min="14847" max="14849" width="9.140625" style="1"/>
    <col min="14850" max="14850" width="11" style="1" customWidth="1"/>
    <col min="14851" max="14851" width="9.140625" style="1"/>
    <col min="14852" max="14852" width="10.5703125" style="1" customWidth="1"/>
    <col min="14853" max="15086" width="9.140625" style="1"/>
    <col min="15087" max="15087" width="35.42578125" style="1" customWidth="1"/>
    <col min="15088" max="15091" width="0" style="1" hidden="1" customWidth="1"/>
    <col min="15092" max="15092" width="11.7109375" style="1" customWidth="1"/>
    <col min="15093" max="15093" width="18.7109375" style="1" customWidth="1"/>
    <col min="15094" max="15094" width="11.7109375" style="1" customWidth="1"/>
    <col min="15095" max="15095" width="15" style="1" customWidth="1"/>
    <col min="15096" max="15096" width="11.7109375" style="1" customWidth="1"/>
    <col min="15097" max="15097" width="17.42578125" style="1" customWidth="1"/>
    <col min="15098" max="15098" width="11.7109375" style="1" customWidth="1"/>
    <col min="15099" max="15099" width="15" style="1" customWidth="1"/>
    <col min="15100" max="15100" width="15.7109375" style="1" customWidth="1"/>
    <col min="15101" max="15102" width="17.28515625" style="1" customWidth="1"/>
    <col min="15103" max="15105" width="9.140625" style="1"/>
    <col min="15106" max="15106" width="11" style="1" customWidth="1"/>
    <col min="15107" max="15107" width="9.140625" style="1"/>
    <col min="15108" max="15108" width="10.5703125" style="1" customWidth="1"/>
    <col min="15109" max="15342" width="9.140625" style="1"/>
    <col min="15343" max="15343" width="35.42578125" style="1" customWidth="1"/>
    <col min="15344" max="15347" width="0" style="1" hidden="1" customWidth="1"/>
    <col min="15348" max="15348" width="11.7109375" style="1" customWidth="1"/>
    <col min="15349" max="15349" width="18.7109375" style="1" customWidth="1"/>
    <col min="15350" max="15350" width="11.7109375" style="1" customWidth="1"/>
    <col min="15351" max="15351" width="15" style="1" customWidth="1"/>
    <col min="15352" max="15352" width="11.7109375" style="1" customWidth="1"/>
    <col min="15353" max="15353" width="17.42578125" style="1" customWidth="1"/>
    <col min="15354" max="15354" width="11.7109375" style="1" customWidth="1"/>
    <col min="15355" max="15355" width="15" style="1" customWidth="1"/>
    <col min="15356" max="15356" width="15.7109375" style="1" customWidth="1"/>
    <col min="15357" max="15358" width="17.28515625" style="1" customWidth="1"/>
    <col min="15359" max="15361" width="9.140625" style="1"/>
    <col min="15362" max="15362" width="11" style="1" customWidth="1"/>
    <col min="15363" max="15363" width="9.140625" style="1"/>
    <col min="15364" max="15364" width="10.5703125" style="1" customWidth="1"/>
    <col min="15365" max="15598" width="9.140625" style="1"/>
    <col min="15599" max="15599" width="35.42578125" style="1" customWidth="1"/>
    <col min="15600" max="15603" width="0" style="1" hidden="1" customWidth="1"/>
    <col min="15604" max="15604" width="11.7109375" style="1" customWidth="1"/>
    <col min="15605" max="15605" width="18.7109375" style="1" customWidth="1"/>
    <col min="15606" max="15606" width="11.7109375" style="1" customWidth="1"/>
    <col min="15607" max="15607" width="15" style="1" customWidth="1"/>
    <col min="15608" max="15608" width="11.7109375" style="1" customWidth="1"/>
    <col min="15609" max="15609" width="17.42578125" style="1" customWidth="1"/>
    <col min="15610" max="15610" width="11.7109375" style="1" customWidth="1"/>
    <col min="15611" max="15611" width="15" style="1" customWidth="1"/>
    <col min="15612" max="15612" width="15.7109375" style="1" customWidth="1"/>
    <col min="15613" max="15614" width="17.28515625" style="1" customWidth="1"/>
    <col min="15615" max="15617" width="9.140625" style="1"/>
    <col min="15618" max="15618" width="11" style="1" customWidth="1"/>
    <col min="15619" max="15619" width="9.140625" style="1"/>
    <col min="15620" max="15620" width="10.5703125" style="1" customWidth="1"/>
    <col min="15621" max="15854" width="9.140625" style="1"/>
    <col min="15855" max="15855" width="35.42578125" style="1" customWidth="1"/>
    <col min="15856" max="15859" width="0" style="1" hidden="1" customWidth="1"/>
    <col min="15860" max="15860" width="11.7109375" style="1" customWidth="1"/>
    <col min="15861" max="15861" width="18.7109375" style="1" customWidth="1"/>
    <col min="15862" max="15862" width="11.7109375" style="1" customWidth="1"/>
    <col min="15863" max="15863" width="15" style="1" customWidth="1"/>
    <col min="15864" max="15864" width="11.7109375" style="1" customWidth="1"/>
    <col min="15865" max="15865" width="17.42578125" style="1" customWidth="1"/>
    <col min="15866" max="15866" width="11.7109375" style="1" customWidth="1"/>
    <col min="15867" max="15867" width="15" style="1" customWidth="1"/>
    <col min="15868" max="15868" width="15.7109375" style="1" customWidth="1"/>
    <col min="15869" max="15870" width="17.28515625" style="1" customWidth="1"/>
    <col min="15871" max="15873" width="9.140625" style="1"/>
    <col min="15874" max="15874" width="11" style="1" customWidth="1"/>
    <col min="15875" max="15875" width="9.140625" style="1"/>
    <col min="15876" max="15876" width="10.5703125" style="1" customWidth="1"/>
    <col min="15877" max="16110" width="9.140625" style="1"/>
    <col min="16111" max="16111" width="35.42578125" style="1" customWidth="1"/>
    <col min="16112" max="16115" width="0" style="1" hidden="1" customWidth="1"/>
    <col min="16116" max="16116" width="11.7109375" style="1" customWidth="1"/>
    <col min="16117" max="16117" width="18.7109375" style="1" customWidth="1"/>
    <col min="16118" max="16118" width="11.7109375" style="1" customWidth="1"/>
    <col min="16119" max="16119" width="15" style="1" customWidth="1"/>
    <col min="16120" max="16120" width="11.7109375" style="1" customWidth="1"/>
    <col min="16121" max="16121" width="17.42578125" style="1" customWidth="1"/>
    <col min="16122" max="16122" width="11.7109375" style="1" customWidth="1"/>
    <col min="16123" max="16123" width="15" style="1" customWidth="1"/>
    <col min="16124" max="16124" width="15.7109375" style="1" customWidth="1"/>
    <col min="16125" max="16126" width="17.28515625" style="1" customWidth="1"/>
    <col min="16127" max="16129" width="9.140625" style="1"/>
    <col min="16130" max="16130" width="11" style="1" customWidth="1"/>
    <col min="16131" max="16131" width="9.140625" style="1"/>
    <col min="16132" max="16132" width="10.5703125" style="1" customWidth="1"/>
    <col min="16133" max="16384" width="9.140625" style="1"/>
  </cols>
  <sheetData>
    <row r="1" spans="2:23" ht="14.25">
      <c r="N1" s="1038" t="s">
        <v>573</v>
      </c>
      <c r="O1" s="1038"/>
      <c r="P1" s="1038"/>
    </row>
    <row r="3" spans="2:23" ht="33.75" customHeight="1">
      <c r="B3" s="1039" t="s">
        <v>812</v>
      </c>
      <c r="C3" s="1039"/>
      <c r="D3" s="1039"/>
      <c r="E3" s="1039"/>
      <c r="F3" s="1039"/>
      <c r="G3" s="1039"/>
      <c r="H3" s="1039"/>
      <c r="I3" s="1039"/>
      <c r="J3" s="1039"/>
      <c r="K3" s="1039"/>
      <c r="L3" s="1039"/>
      <c r="M3" s="1039"/>
      <c r="N3" s="1039"/>
      <c r="O3" s="1039"/>
      <c r="P3" s="1039"/>
    </row>
    <row r="4" spans="2:23" ht="13.5" thickBot="1"/>
    <row r="5" spans="2:23" ht="13.5" thickBot="1">
      <c r="B5" s="1040" t="s">
        <v>69</v>
      </c>
      <c r="C5" s="1043" t="s">
        <v>186</v>
      </c>
      <c r="D5" s="1044"/>
      <c r="E5" s="1044"/>
      <c r="F5" s="1045"/>
      <c r="G5" s="1045"/>
      <c r="H5" s="1046"/>
      <c r="I5" s="1046"/>
      <c r="J5" s="1043" t="s">
        <v>813</v>
      </c>
      <c r="K5" s="1044"/>
      <c r="L5" s="1044"/>
      <c r="M5" s="1045"/>
      <c r="N5" s="1045"/>
      <c r="O5" s="1046"/>
      <c r="P5" s="1046"/>
      <c r="Q5" s="105"/>
    </row>
    <row r="6" spans="2:23" ht="32.25" customHeight="1">
      <c r="B6" s="1041"/>
      <c r="C6" s="1047" t="s">
        <v>70</v>
      </c>
      <c r="D6" s="1048"/>
      <c r="E6" s="1048"/>
      <c r="F6" s="1049"/>
      <c r="G6" s="1049" t="s">
        <v>71</v>
      </c>
      <c r="H6" s="1050"/>
      <c r="I6" s="1050"/>
      <c r="J6" s="1047" t="s">
        <v>70</v>
      </c>
      <c r="K6" s="1048"/>
      <c r="L6" s="1048"/>
      <c r="M6" s="1049"/>
      <c r="N6" s="1049" t="s">
        <v>71</v>
      </c>
      <c r="O6" s="1050"/>
      <c r="P6" s="1050"/>
      <c r="Q6" s="106"/>
    </row>
    <row r="7" spans="2:23" ht="64.5" thickBot="1">
      <c r="B7" s="1042"/>
      <c r="C7" s="110" t="s">
        <v>73</v>
      </c>
      <c r="D7" s="144" t="s">
        <v>192</v>
      </c>
      <c r="E7" s="112" t="s">
        <v>193</v>
      </c>
      <c r="F7" s="111" t="s">
        <v>814</v>
      </c>
      <c r="G7" s="112" t="s">
        <v>73</v>
      </c>
      <c r="H7" s="111" t="s">
        <v>815</v>
      </c>
      <c r="I7" s="111" t="s">
        <v>816</v>
      </c>
      <c r="J7" s="110" t="s">
        <v>73</v>
      </c>
      <c r="K7" s="144" t="s">
        <v>192</v>
      </c>
      <c r="L7" s="112" t="s">
        <v>193</v>
      </c>
      <c r="M7" s="111" t="s">
        <v>814</v>
      </c>
      <c r="N7" s="112" t="s">
        <v>73</v>
      </c>
      <c r="O7" s="111" t="s">
        <v>815</v>
      </c>
      <c r="P7" s="111" t="s">
        <v>816</v>
      </c>
      <c r="Q7" s="106"/>
    </row>
    <row r="8" spans="2:23" ht="25.5">
      <c r="B8" s="113" t="s">
        <v>2</v>
      </c>
      <c r="C8" s="145">
        <v>7.3899999999999993E-2</v>
      </c>
      <c r="D8" s="153">
        <v>5.16</v>
      </c>
      <c r="E8" s="153">
        <v>3.9299999999999997</v>
      </c>
      <c r="F8" s="153">
        <v>4.1399999999999997</v>
      </c>
      <c r="G8" s="149">
        <v>6.1967495572165E-2</v>
      </c>
      <c r="H8" s="156">
        <v>6.1800000000000006</v>
      </c>
      <c r="I8" s="156">
        <v>5.87</v>
      </c>
      <c r="J8" s="145">
        <v>6.6000000000000003E-2</v>
      </c>
      <c r="K8" s="153">
        <v>5.14</v>
      </c>
      <c r="L8" s="153">
        <v>4.08</v>
      </c>
      <c r="M8" s="153">
        <v>3.3499999999999996</v>
      </c>
      <c r="N8" s="149">
        <v>5.8018883082407831E-2</v>
      </c>
      <c r="O8" s="156">
        <v>6.0068883082407831</v>
      </c>
      <c r="P8" s="156">
        <v>5.7418883082407834</v>
      </c>
      <c r="Q8" s="108"/>
      <c r="R8" s="7"/>
      <c r="S8" s="104"/>
      <c r="T8" s="104"/>
      <c r="V8" s="104"/>
      <c r="W8" s="7"/>
    </row>
    <row r="9" spans="2:23">
      <c r="B9" s="114" t="s">
        <v>1</v>
      </c>
      <c r="C9" s="146">
        <v>6.8675233274560404E-2</v>
      </c>
      <c r="D9" s="153">
        <v>4.6400000000000006</v>
      </c>
      <c r="E9" s="153">
        <v>3.41</v>
      </c>
      <c r="F9" s="153">
        <v>3.62</v>
      </c>
      <c r="G9" s="150">
        <v>5.9884060424938802E-2</v>
      </c>
      <c r="H9" s="156">
        <v>5.9700000000000006</v>
      </c>
      <c r="I9" s="156">
        <v>5.66</v>
      </c>
      <c r="J9" s="146">
        <v>6.2267630423481914E-2</v>
      </c>
      <c r="K9" s="153">
        <v>4.7667630423481917</v>
      </c>
      <c r="L9" s="153">
        <v>3.7067630423481917</v>
      </c>
      <c r="M9" s="153">
        <v>2.9767630423481917</v>
      </c>
      <c r="N9" s="150">
        <v>5.6249844787301051E-2</v>
      </c>
      <c r="O9" s="156">
        <v>5.8299844787301049</v>
      </c>
      <c r="P9" s="156">
        <v>5.5649844787301053</v>
      </c>
      <c r="Q9" s="108"/>
      <c r="R9" s="7"/>
      <c r="S9" s="104"/>
      <c r="T9" s="104"/>
      <c r="V9" s="104"/>
      <c r="W9" s="7"/>
    </row>
    <row r="10" spans="2:23">
      <c r="B10" s="114" t="s">
        <v>3</v>
      </c>
      <c r="C10" s="146">
        <v>7.7299999999999994E-2</v>
      </c>
      <c r="D10" s="153">
        <v>5.5</v>
      </c>
      <c r="E10" s="153">
        <v>4.2700000000000005</v>
      </c>
      <c r="F10" s="153">
        <v>4.4800000000000004</v>
      </c>
      <c r="G10" s="150">
        <v>6.7558700040191794E-2</v>
      </c>
      <c r="H10" s="156">
        <v>6.74</v>
      </c>
      <c r="I10" s="156">
        <v>6.43</v>
      </c>
      <c r="J10" s="146">
        <v>6.8600000000000008E-2</v>
      </c>
      <c r="K10" s="153">
        <v>5.4</v>
      </c>
      <c r="L10" s="153">
        <v>4.34</v>
      </c>
      <c r="M10" s="153">
        <v>3.6100000000000003</v>
      </c>
      <c r="N10" s="150">
        <v>6.2760404883927257E-2</v>
      </c>
      <c r="O10" s="156">
        <v>6.4810404883927255</v>
      </c>
      <c r="P10" s="156">
        <v>6.2160404883927258</v>
      </c>
      <c r="Q10" s="108"/>
      <c r="R10" s="7"/>
      <c r="S10" s="104"/>
      <c r="T10" s="104"/>
      <c r="V10" s="104"/>
      <c r="W10" s="7"/>
    </row>
    <row r="11" spans="2:23" ht="25.5">
      <c r="B11" s="114" t="s">
        <v>173</v>
      </c>
      <c r="C11" s="146">
        <v>7.2177254878464006E-2</v>
      </c>
      <c r="D11" s="153">
        <v>4.99</v>
      </c>
      <c r="E11" s="153">
        <v>3.76</v>
      </c>
      <c r="F11" s="153">
        <v>3.9699999999999998</v>
      </c>
      <c r="G11" s="150">
        <v>6.5302957131758405E-2</v>
      </c>
      <c r="H11" s="156">
        <v>6.5100000000000007</v>
      </c>
      <c r="I11" s="156">
        <v>6.2</v>
      </c>
      <c r="J11" s="146">
        <v>6.5804395675989433E-2</v>
      </c>
      <c r="K11" s="153">
        <v>5.1204395675989431</v>
      </c>
      <c r="L11" s="153">
        <v>4.0604395675989426</v>
      </c>
      <c r="M11" s="153">
        <v>3.3304395675989431</v>
      </c>
      <c r="N11" s="150">
        <v>6.0437486813472975E-2</v>
      </c>
      <c r="O11" s="156">
        <v>6.2487486813472977</v>
      </c>
      <c r="P11" s="156">
        <v>5.983748681347298</v>
      </c>
      <c r="Q11" s="108"/>
      <c r="R11" s="7"/>
      <c r="S11" s="104"/>
      <c r="T11" s="104"/>
      <c r="V11" s="104"/>
      <c r="W11" s="7"/>
    </row>
    <row r="12" spans="2:23" ht="33.75" customHeight="1">
      <c r="B12" s="114" t="s">
        <v>174</v>
      </c>
      <c r="C12" s="146">
        <v>7.6499999999999999E-2</v>
      </c>
      <c r="D12" s="153">
        <v>5.42</v>
      </c>
      <c r="E12" s="153">
        <v>4.1900000000000004</v>
      </c>
      <c r="F12" s="153">
        <v>4.4000000000000004</v>
      </c>
      <c r="G12" s="150">
        <v>6.2765589615983802E-2</v>
      </c>
      <c r="H12" s="156">
        <v>6.2600000000000007</v>
      </c>
      <c r="I12" s="156">
        <v>5.95</v>
      </c>
      <c r="J12" s="146">
        <v>6.8400000000000002E-2</v>
      </c>
      <c r="K12" s="153">
        <v>5.38</v>
      </c>
      <c r="L12" s="153">
        <v>4.32</v>
      </c>
      <c r="M12" s="153">
        <v>3.59</v>
      </c>
      <c r="N12" s="150">
        <v>6.0106874728280558E-2</v>
      </c>
      <c r="O12" s="156">
        <v>6.2156874728280558</v>
      </c>
      <c r="P12" s="156">
        <v>5.9506874728280561</v>
      </c>
      <c r="Q12" s="108"/>
      <c r="R12" s="7"/>
      <c r="S12" s="104"/>
      <c r="T12" s="104"/>
      <c r="V12" s="104"/>
      <c r="W12" s="7"/>
    </row>
    <row r="13" spans="2:23" ht="51.75" thickBot="1">
      <c r="B13" s="115" t="s">
        <v>187</v>
      </c>
      <c r="C13" s="147">
        <v>7.4070841413103106E-2</v>
      </c>
      <c r="D13" s="154">
        <v>5.1770841413103099</v>
      </c>
      <c r="E13" s="154">
        <v>3.9470841413103099</v>
      </c>
      <c r="F13" s="154">
        <v>4.1570841413103059</v>
      </c>
      <c r="G13" s="151">
        <v>6.3064863345545702E-2</v>
      </c>
      <c r="H13" s="157">
        <v>6.29</v>
      </c>
      <c r="I13" s="157">
        <v>5.9799999999999995</v>
      </c>
      <c r="J13" s="147">
        <v>6.7694972413413212E-2</v>
      </c>
      <c r="K13" s="154">
        <v>5.3094972413413215</v>
      </c>
      <c r="L13" s="154">
        <v>4.2494972413413219</v>
      </c>
      <c r="M13" s="154">
        <v>3.5194972413413215</v>
      </c>
      <c r="N13" s="151">
        <v>5.9901919783392328E-2</v>
      </c>
      <c r="O13" s="157">
        <v>6.1951919783392331</v>
      </c>
      <c r="P13" s="157">
        <v>5.9301919783392334</v>
      </c>
      <c r="Q13" s="108"/>
      <c r="R13" s="7"/>
      <c r="S13" s="104"/>
      <c r="T13" s="104"/>
      <c r="V13" s="104"/>
      <c r="W13" s="7"/>
    </row>
    <row r="14" spans="2:23" ht="13.5" thickBot="1">
      <c r="B14" s="107" t="s">
        <v>72</v>
      </c>
      <c r="C14" s="148">
        <v>7.1919231694901095E-2</v>
      </c>
      <c r="D14" s="155">
        <v>4.9619231694901096</v>
      </c>
      <c r="E14" s="155">
        <v>3.73192316949011</v>
      </c>
      <c r="F14" s="155">
        <v>3.9419231694901109</v>
      </c>
      <c r="G14" s="152">
        <v>6.2986658896495906E-2</v>
      </c>
      <c r="H14" s="158">
        <v>6.28</v>
      </c>
      <c r="I14" s="158">
        <v>5.97</v>
      </c>
      <c r="J14" s="148">
        <v>6.5243311698877371E-2</v>
      </c>
      <c r="K14" s="155">
        <v>5.0643311698877378</v>
      </c>
      <c r="L14" s="155">
        <v>4.0043311698877382</v>
      </c>
      <c r="M14" s="155">
        <v>3.2743311698877378</v>
      </c>
      <c r="N14" s="152">
        <v>5.8748795275615516E-2</v>
      </c>
      <c r="O14" s="158">
        <v>6.0798795275615518</v>
      </c>
      <c r="P14" s="158">
        <v>5.8148795275615521</v>
      </c>
      <c r="Q14" s="108"/>
      <c r="R14" s="7"/>
      <c r="S14" s="104"/>
      <c r="T14" s="104"/>
      <c r="V14" s="104"/>
      <c r="W14" s="7"/>
    </row>
    <row r="16" spans="2:23">
      <c r="E16" s="549"/>
      <c r="F16" s="549"/>
      <c r="H16" s="549"/>
    </row>
    <row r="17" spans="3:8">
      <c r="C17" s="549"/>
      <c r="E17" s="549"/>
      <c r="H17" s="549"/>
    </row>
    <row r="18" spans="3:8">
      <c r="H18" s="549"/>
    </row>
  </sheetData>
  <mergeCells count="9">
    <mergeCell ref="N1:P1"/>
    <mergeCell ref="B3:P3"/>
    <mergeCell ref="B5:B7"/>
    <mergeCell ref="C5:I5"/>
    <mergeCell ref="J5:P5"/>
    <mergeCell ref="C6:F6"/>
    <mergeCell ref="G6:I6"/>
    <mergeCell ref="J6:M6"/>
    <mergeCell ref="N6:P6"/>
  </mergeCells>
  <pageMargins left="0.17" right="0.17" top="0.74803149606299213" bottom="0.74803149606299213"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B1:V18"/>
  <sheetViews>
    <sheetView showGridLines="0" workbookViewId="0">
      <selection activeCell="B36" sqref="B36"/>
    </sheetView>
  </sheetViews>
  <sheetFormatPr defaultRowHeight="12.75"/>
  <cols>
    <col min="1" max="1" width="8.85546875" style="1"/>
    <col min="2" max="2" width="35.42578125" style="1" customWidth="1"/>
    <col min="3" max="3" width="12.7109375" style="1" bestFit="1" customWidth="1"/>
    <col min="4" max="4" width="11.7109375" style="1" bestFit="1" customWidth="1"/>
    <col min="5" max="5" width="12.85546875" style="1" bestFit="1" customWidth="1"/>
    <col min="6" max="6" width="13.85546875" style="1" bestFit="1" customWidth="1"/>
    <col min="7" max="7" width="12.7109375" style="1" bestFit="1" customWidth="1"/>
    <col min="8" max="8" width="13.140625" style="1" bestFit="1" customWidth="1"/>
    <col min="9" max="9" width="14.28515625" style="1" bestFit="1" customWidth="1"/>
    <col min="10" max="10" width="12.7109375" style="1" bestFit="1" customWidth="1"/>
    <col min="11" max="11" width="11.7109375" style="1" bestFit="1" customWidth="1"/>
    <col min="12" max="12" width="12.85546875" style="1" bestFit="1" customWidth="1"/>
    <col min="13" max="13" width="13.85546875" style="1" bestFit="1" customWidth="1"/>
    <col min="14" max="14" width="12.7109375" style="1" bestFit="1" customWidth="1"/>
    <col min="15" max="15" width="13.140625" style="1" bestFit="1" customWidth="1"/>
    <col min="16" max="16" width="14.28515625" style="1" bestFit="1" customWidth="1"/>
    <col min="17" max="17" width="15.7109375" style="1" customWidth="1"/>
    <col min="18" max="238" width="8.85546875" style="1"/>
    <col min="239" max="239" width="35.42578125" style="1" customWidth="1"/>
    <col min="240" max="243" width="0" style="1" hidden="1" customWidth="1"/>
    <col min="244" max="244" width="11.7109375" style="1" customWidth="1"/>
    <col min="245" max="245" width="18.7109375" style="1" customWidth="1"/>
    <col min="246" max="246" width="11.7109375" style="1" customWidth="1"/>
    <col min="247" max="247" width="15" style="1" customWidth="1"/>
    <col min="248" max="248" width="11.7109375" style="1" customWidth="1"/>
    <col min="249" max="249" width="17.42578125" style="1" customWidth="1"/>
    <col min="250" max="250" width="11.7109375" style="1" customWidth="1"/>
    <col min="251" max="251" width="15" style="1" customWidth="1"/>
    <col min="252" max="252" width="15.7109375" style="1" customWidth="1"/>
    <col min="253" max="254" width="17.28515625" style="1" customWidth="1"/>
    <col min="255" max="257" width="8.85546875" style="1"/>
    <col min="258" max="258" width="11" style="1" customWidth="1"/>
    <col min="259" max="259" width="8.85546875" style="1"/>
    <col min="260" max="260" width="10.5703125" style="1" customWidth="1"/>
    <col min="261" max="494" width="8.85546875" style="1"/>
    <col min="495" max="495" width="35.42578125" style="1" customWidth="1"/>
    <col min="496" max="499" width="0" style="1" hidden="1" customWidth="1"/>
    <col min="500" max="500" width="11.7109375" style="1" customWidth="1"/>
    <col min="501" max="501" width="18.7109375" style="1" customWidth="1"/>
    <col min="502" max="502" width="11.7109375" style="1" customWidth="1"/>
    <col min="503" max="503" width="15" style="1" customWidth="1"/>
    <col min="504" max="504" width="11.7109375" style="1" customWidth="1"/>
    <col min="505" max="505" width="17.42578125" style="1" customWidth="1"/>
    <col min="506" max="506" width="11.7109375" style="1" customWidth="1"/>
    <col min="507" max="507" width="15" style="1" customWidth="1"/>
    <col min="508" max="508" width="15.7109375" style="1" customWidth="1"/>
    <col min="509" max="510" width="17.28515625" style="1" customWidth="1"/>
    <col min="511" max="513" width="8.85546875" style="1"/>
    <col min="514" max="514" width="11" style="1" customWidth="1"/>
    <col min="515" max="515" width="8.85546875" style="1"/>
    <col min="516" max="516" width="10.5703125" style="1" customWidth="1"/>
    <col min="517" max="750" width="8.85546875" style="1"/>
    <col min="751" max="751" width="35.42578125" style="1" customWidth="1"/>
    <col min="752" max="755" width="0" style="1" hidden="1" customWidth="1"/>
    <col min="756" max="756" width="11.7109375" style="1" customWidth="1"/>
    <col min="757" max="757" width="18.7109375" style="1" customWidth="1"/>
    <col min="758" max="758" width="11.7109375" style="1" customWidth="1"/>
    <col min="759" max="759" width="15" style="1" customWidth="1"/>
    <col min="760" max="760" width="11.7109375" style="1" customWidth="1"/>
    <col min="761" max="761" width="17.42578125" style="1" customWidth="1"/>
    <col min="762" max="762" width="11.7109375" style="1" customWidth="1"/>
    <col min="763" max="763" width="15" style="1" customWidth="1"/>
    <col min="764" max="764" width="15.7109375" style="1" customWidth="1"/>
    <col min="765" max="766" width="17.28515625" style="1" customWidth="1"/>
    <col min="767" max="769" width="8.85546875" style="1"/>
    <col min="770" max="770" width="11" style="1" customWidth="1"/>
    <col min="771" max="771" width="8.85546875" style="1"/>
    <col min="772" max="772" width="10.5703125" style="1" customWidth="1"/>
    <col min="773" max="1006" width="8.85546875" style="1"/>
    <col min="1007" max="1007" width="35.42578125" style="1" customWidth="1"/>
    <col min="1008" max="1011" width="0" style="1" hidden="1" customWidth="1"/>
    <col min="1012" max="1012" width="11.7109375" style="1" customWidth="1"/>
    <col min="1013" max="1013" width="18.7109375" style="1" customWidth="1"/>
    <col min="1014" max="1014" width="11.7109375" style="1" customWidth="1"/>
    <col min="1015" max="1015" width="15" style="1" customWidth="1"/>
    <col min="1016" max="1016" width="11.7109375" style="1" customWidth="1"/>
    <col min="1017" max="1017" width="17.42578125" style="1" customWidth="1"/>
    <col min="1018" max="1018" width="11.7109375" style="1" customWidth="1"/>
    <col min="1019" max="1019" width="15" style="1" customWidth="1"/>
    <col min="1020" max="1020" width="15.7109375" style="1" customWidth="1"/>
    <col min="1021" max="1022" width="17.28515625" style="1" customWidth="1"/>
    <col min="1023" max="1025" width="8.85546875" style="1"/>
    <col min="1026" max="1026" width="11" style="1" customWidth="1"/>
    <col min="1027" max="1027" width="8.85546875" style="1"/>
    <col min="1028" max="1028" width="10.5703125" style="1" customWidth="1"/>
    <col min="1029" max="1262" width="8.85546875" style="1"/>
    <col min="1263" max="1263" width="35.42578125" style="1" customWidth="1"/>
    <col min="1264" max="1267" width="0" style="1" hidden="1" customWidth="1"/>
    <col min="1268" max="1268" width="11.7109375" style="1" customWidth="1"/>
    <col min="1269" max="1269" width="18.7109375" style="1" customWidth="1"/>
    <col min="1270" max="1270" width="11.7109375" style="1" customWidth="1"/>
    <col min="1271" max="1271" width="15" style="1" customWidth="1"/>
    <col min="1272" max="1272" width="11.7109375" style="1" customWidth="1"/>
    <col min="1273" max="1273" width="17.42578125" style="1" customWidth="1"/>
    <col min="1274" max="1274" width="11.7109375" style="1" customWidth="1"/>
    <col min="1275" max="1275" width="15" style="1" customWidth="1"/>
    <col min="1276" max="1276" width="15.7109375" style="1" customWidth="1"/>
    <col min="1277" max="1278" width="17.28515625" style="1" customWidth="1"/>
    <col min="1279" max="1281" width="8.85546875" style="1"/>
    <col min="1282" max="1282" width="11" style="1" customWidth="1"/>
    <col min="1283" max="1283" width="8.85546875" style="1"/>
    <col min="1284" max="1284" width="10.5703125" style="1" customWidth="1"/>
    <col min="1285" max="1518" width="8.85546875" style="1"/>
    <col min="1519" max="1519" width="35.42578125" style="1" customWidth="1"/>
    <col min="1520" max="1523" width="0" style="1" hidden="1" customWidth="1"/>
    <col min="1524" max="1524" width="11.7109375" style="1" customWidth="1"/>
    <col min="1525" max="1525" width="18.7109375" style="1" customWidth="1"/>
    <col min="1526" max="1526" width="11.7109375" style="1" customWidth="1"/>
    <col min="1527" max="1527" width="15" style="1" customWidth="1"/>
    <col min="1528" max="1528" width="11.7109375" style="1" customWidth="1"/>
    <col min="1529" max="1529" width="17.42578125" style="1" customWidth="1"/>
    <col min="1530" max="1530" width="11.7109375" style="1" customWidth="1"/>
    <col min="1531" max="1531" width="15" style="1" customWidth="1"/>
    <col min="1532" max="1532" width="15.7109375" style="1" customWidth="1"/>
    <col min="1533" max="1534" width="17.28515625" style="1" customWidth="1"/>
    <col min="1535" max="1537" width="8.85546875" style="1"/>
    <col min="1538" max="1538" width="11" style="1" customWidth="1"/>
    <col min="1539" max="1539" width="8.85546875" style="1"/>
    <col min="1540" max="1540" width="10.5703125" style="1" customWidth="1"/>
    <col min="1541" max="1774" width="8.85546875" style="1"/>
    <col min="1775" max="1775" width="35.42578125" style="1" customWidth="1"/>
    <col min="1776" max="1779" width="0" style="1" hidden="1" customWidth="1"/>
    <col min="1780" max="1780" width="11.7109375" style="1" customWidth="1"/>
    <col min="1781" max="1781" width="18.7109375" style="1" customWidth="1"/>
    <col min="1782" max="1782" width="11.7109375" style="1" customWidth="1"/>
    <col min="1783" max="1783" width="15" style="1" customWidth="1"/>
    <col min="1784" max="1784" width="11.7109375" style="1" customWidth="1"/>
    <col min="1785" max="1785" width="17.42578125" style="1" customWidth="1"/>
    <col min="1786" max="1786" width="11.7109375" style="1" customWidth="1"/>
    <col min="1787" max="1787" width="15" style="1" customWidth="1"/>
    <col min="1788" max="1788" width="15.7109375" style="1" customWidth="1"/>
    <col min="1789" max="1790" width="17.28515625" style="1" customWidth="1"/>
    <col min="1791" max="1793" width="8.85546875" style="1"/>
    <col min="1794" max="1794" width="11" style="1" customWidth="1"/>
    <col min="1795" max="1795" width="8.85546875" style="1"/>
    <col min="1796" max="1796" width="10.5703125" style="1" customWidth="1"/>
    <col min="1797" max="2030" width="8.85546875" style="1"/>
    <col min="2031" max="2031" width="35.42578125" style="1" customWidth="1"/>
    <col min="2032" max="2035" width="0" style="1" hidden="1" customWidth="1"/>
    <col min="2036" max="2036" width="11.7109375" style="1" customWidth="1"/>
    <col min="2037" max="2037" width="18.7109375" style="1" customWidth="1"/>
    <col min="2038" max="2038" width="11.7109375" style="1" customWidth="1"/>
    <col min="2039" max="2039" width="15" style="1" customWidth="1"/>
    <col min="2040" max="2040" width="11.7109375" style="1" customWidth="1"/>
    <col min="2041" max="2041" width="17.42578125" style="1" customWidth="1"/>
    <col min="2042" max="2042" width="11.7109375" style="1" customWidth="1"/>
    <col min="2043" max="2043" width="15" style="1" customWidth="1"/>
    <col min="2044" max="2044" width="15.7109375" style="1" customWidth="1"/>
    <col min="2045" max="2046" width="17.28515625" style="1" customWidth="1"/>
    <col min="2047" max="2049" width="8.85546875" style="1"/>
    <col min="2050" max="2050" width="11" style="1" customWidth="1"/>
    <col min="2051" max="2051" width="8.85546875" style="1"/>
    <col min="2052" max="2052" width="10.5703125" style="1" customWidth="1"/>
    <col min="2053" max="2286" width="8.85546875" style="1"/>
    <col min="2287" max="2287" width="35.42578125" style="1" customWidth="1"/>
    <col min="2288" max="2291" width="0" style="1" hidden="1" customWidth="1"/>
    <col min="2292" max="2292" width="11.7109375" style="1" customWidth="1"/>
    <col min="2293" max="2293" width="18.7109375" style="1" customWidth="1"/>
    <col min="2294" max="2294" width="11.7109375" style="1" customWidth="1"/>
    <col min="2295" max="2295" width="15" style="1" customWidth="1"/>
    <col min="2296" max="2296" width="11.7109375" style="1" customWidth="1"/>
    <col min="2297" max="2297" width="17.42578125" style="1" customWidth="1"/>
    <col min="2298" max="2298" width="11.7109375" style="1" customWidth="1"/>
    <col min="2299" max="2299" width="15" style="1" customWidth="1"/>
    <col min="2300" max="2300" width="15.7109375" style="1" customWidth="1"/>
    <col min="2301" max="2302" width="17.28515625" style="1" customWidth="1"/>
    <col min="2303" max="2305" width="8.85546875" style="1"/>
    <col min="2306" max="2306" width="11" style="1" customWidth="1"/>
    <col min="2307" max="2307" width="8.85546875" style="1"/>
    <col min="2308" max="2308" width="10.5703125" style="1" customWidth="1"/>
    <col min="2309" max="2542" width="8.85546875" style="1"/>
    <col min="2543" max="2543" width="35.42578125" style="1" customWidth="1"/>
    <col min="2544" max="2547" width="0" style="1" hidden="1" customWidth="1"/>
    <col min="2548" max="2548" width="11.7109375" style="1" customWidth="1"/>
    <col min="2549" max="2549" width="18.7109375" style="1" customWidth="1"/>
    <col min="2550" max="2550" width="11.7109375" style="1" customWidth="1"/>
    <col min="2551" max="2551" width="15" style="1" customWidth="1"/>
    <col min="2552" max="2552" width="11.7109375" style="1" customWidth="1"/>
    <col min="2553" max="2553" width="17.42578125" style="1" customWidth="1"/>
    <col min="2554" max="2554" width="11.7109375" style="1" customWidth="1"/>
    <col min="2555" max="2555" width="15" style="1" customWidth="1"/>
    <col min="2556" max="2556" width="15.7109375" style="1" customWidth="1"/>
    <col min="2557" max="2558" width="17.28515625" style="1" customWidth="1"/>
    <col min="2559" max="2561" width="8.85546875" style="1"/>
    <col min="2562" max="2562" width="11" style="1" customWidth="1"/>
    <col min="2563" max="2563" width="8.85546875" style="1"/>
    <col min="2564" max="2564" width="10.5703125" style="1" customWidth="1"/>
    <col min="2565" max="2798" width="8.85546875" style="1"/>
    <col min="2799" max="2799" width="35.42578125" style="1" customWidth="1"/>
    <col min="2800" max="2803" width="0" style="1" hidden="1" customWidth="1"/>
    <col min="2804" max="2804" width="11.7109375" style="1" customWidth="1"/>
    <col min="2805" max="2805" width="18.7109375" style="1" customWidth="1"/>
    <col min="2806" max="2806" width="11.7109375" style="1" customWidth="1"/>
    <col min="2807" max="2807" width="15" style="1" customWidth="1"/>
    <col min="2808" max="2808" width="11.7109375" style="1" customWidth="1"/>
    <col min="2809" max="2809" width="17.42578125" style="1" customWidth="1"/>
    <col min="2810" max="2810" width="11.7109375" style="1" customWidth="1"/>
    <col min="2811" max="2811" width="15" style="1" customWidth="1"/>
    <col min="2812" max="2812" width="15.7109375" style="1" customWidth="1"/>
    <col min="2813" max="2814" width="17.28515625" style="1" customWidth="1"/>
    <col min="2815" max="2817" width="8.85546875" style="1"/>
    <col min="2818" max="2818" width="11" style="1" customWidth="1"/>
    <col min="2819" max="2819" width="8.85546875" style="1"/>
    <col min="2820" max="2820" width="10.5703125" style="1" customWidth="1"/>
    <col min="2821" max="3054" width="8.85546875" style="1"/>
    <col min="3055" max="3055" width="35.42578125" style="1" customWidth="1"/>
    <col min="3056" max="3059" width="0" style="1" hidden="1" customWidth="1"/>
    <col min="3060" max="3060" width="11.7109375" style="1" customWidth="1"/>
    <col min="3061" max="3061" width="18.7109375" style="1" customWidth="1"/>
    <col min="3062" max="3062" width="11.7109375" style="1" customWidth="1"/>
    <col min="3063" max="3063" width="15" style="1" customWidth="1"/>
    <col min="3064" max="3064" width="11.7109375" style="1" customWidth="1"/>
    <col min="3065" max="3065" width="17.42578125" style="1" customWidth="1"/>
    <col min="3066" max="3066" width="11.7109375" style="1" customWidth="1"/>
    <col min="3067" max="3067" width="15" style="1" customWidth="1"/>
    <col min="3068" max="3068" width="15.7109375" style="1" customWidth="1"/>
    <col min="3069" max="3070" width="17.28515625" style="1" customWidth="1"/>
    <col min="3071" max="3073" width="8.85546875" style="1"/>
    <col min="3074" max="3074" width="11" style="1" customWidth="1"/>
    <col min="3075" max="3075" width="8.85546875" style="1"/>
    <col min="3076" max="3076" width="10.5703125" style="1" customWidth="1"/>
    <col min="3077" max="3310" width="8.85546875" style="1"/>
    <col min="3311" max="3311" width="35.42578125" style="1" customWidth="1"/>
    <col min="3312" max="3315" width="0" style="1" hidden="1" customWidth="1"/>
    <col min="3316" max="3316" width="11.7109375" style="1" customWidth="1"/>
    <col min="3317" max="3317" width="18.7109375" style="1" customWidth="1"/>
    <col min="3318" max="3318" width="11.7109375" style="1" customWidth="1"/>
    <col min="3319" max="3319" width="15" style="1" customWidth="1"/>
    <col min="3320" max="3320" width="11.7109375" style="1" customWidth="1"/>
    <col min="3321" max="3321" width="17.42578125" style="1" customWidth="1"/>
    <col min="3322" max="3322" width="11.7109375" style="1" customWidth="1"/>
    <col min="3323" max="3323" width="15" style="1" customWidth="1"/>
    <col min="3324" max="3324" width="15.7109375" style="1" customWidth="1"/>
    <col min="3325" max="3326" width="17.28515625" style="1" customWidth="1"/>
    <col min="3327" max="3329" width="8.85546875" style="1"/>
    <col min="3330" max="3330" width="11" style="1" customWidth="1"/>
    <col min="3331" max="3331" width="8.85546875" style="1"/>
    <col min="3332" max="3332" width="10.5703125" style="1" customWidth="1"/>
    <col min="3333" max="3566" width="8.85546875" style="1"/>
    <col min="3567" max="3567" width="35.42578125" style="1" customWidth="1"/>
    <col min="3568" max="3571" width="0" style="1" hidden="1" customWidth="1"/>
    <col min="3572" max="3572" width="11.7109375" style="1" customWidth="1"/>
    <col min="3573" max="3573" width="18.7109375" style="1" customWidth="1"/>
    <col min="3574" max="3574" width="11.7109375" style="1" customWidth="1"/>
    <col min="3575" max="3575" width="15" style="1" customWidth="1"/>
    <col min="3576" max="3576" width="11.7109375" style="1" customWidth="1"/>
    <col min="3577" max="3577" width="17.42578125" style="1" customWidth="1"/>
    <col min="3578" max="3578" width="11.7109375" style="1" customWidth="1"/>
    <col min="3579" max="3579" width="15" style="1" customWidth="1"/>
    <col min="3580" max="3580" width="15.7109375" style="1" customWidth="1"/>
    <col min="3581" max="3582" width="17.28515625" style="1" customWidth="1"/>
    <col min="3583" max="3585" width="8.85546875" style="1"/>
    <col min="3586" max="3586" width="11" style="1" customWidth="1"/>
    <col min="3587" max="3587" width="8.85546875" style="1"/>
    <col min="3588" max="3588" width="10.5703125" style="1" customWidth="1"/>
    <col min="3589" max="3822" width="8.85546875" style="1"/>
    <col min="3823" max="3823" width="35.42578125" style="1" customWidth="1"/>
    <col min="3824" max="3827" width="0" style="1" hidden="1" customWidth="1"/>
    <col min="3828" max="3828" width="11.7109375" style="1" customWidth="1"/>
    <col min="3829" max="3829" width="18.7109375" style="1" customWidth="1"/>
    <col min="3830" max="3830" width="11.7109375" style="1" customWidth="1"/>
    <col min="3831" max="3831" width="15" style="1" customWidth="1"/>
    <col min="3832" max="3832" width="11.7109375" style="1" customWidth="1"/>
    <col min="3833" max="3833" width="17.42578125" style="1" customWidth="1"/>
    <col min="3834" max="3834" width="11.7109375" style="1" customWidth="1"/>
    <col min="3835" max="3835" width="15" style="1" customWidth="1"/>
    <col min="3836" max="3836" width="15.7109375" style="1" customWidth="1"/>
    <col min="3837" max="3838" width="17.28515625" style="1" customWidth="1"/>
    <col min="3839" max="3841" width="8.85546875" style="1"/>
    <col min="3842" max="3842" width="11" style="1" customWidth="1"/>
    <col min="3843" max="3843" width="8.85546875" style="1"/>
    <col min="3844" max="3844" width="10.5703125" style="1" customWidth="1"/>
    <col min="3845" max="4078" width="8.85546875" style="1"/>
    <col min="4079" max="4079" width="35.42578125" style="1" customWidth="1"/>
    <col min="4080" max="4083" width="0" style="1" hidden="1" customWidth="1"/>
    <col min="4084" max="4084" width="11.7109375" style="1" customWidth="1"/>
    <col min="4085" max="4085" width="18.7109375" style="1" customWidth="1"/>
    <col min="4086" max="4086" width="11.7109375" style="1" customWidth="1"/>
    <col min="4087" max="4087" width="15" style="1" customWidth="1"/>
    <col min="4088" max="4088" width="11.7109375" style="1" customWidth="1"/>
    <col min="4089" max="4089" width="17.42578125" style="1" customWidth="1"/>
    <col min="4090" max="4090" width="11.7109375" style="1" customWidth="1"/>
    <col min="4091" max="4091" width="15" style="1" customWidth="1"/>
    <col min="4092" max="4092" width="15.7109375" style="1" customWidth="1"/>
    <col min="4093" max="4094" width="17.28515625" style="1" customWidth="1"/>
    <col min="4095" max="4097" width="8.85546875" style="1"/>
    <col min="4098" max="4098" width="11" style="1" customWidth="1"/>
    <col min="4099" max="4099" width="8.85546875" style="1"/>
    <col min="4100" max="4100" width="10.5703125" style="1" customWidth="1"/>
    <col min="4101" max="4334" width="8.85546875" style="1"/>
    <col min="4335" max="4335" width="35.42578125" style="1" customWidth="1"/>
    <col min="4336" max="4339" width="0" style="1" hidden="1" customWidth="1"/>
    <col min="4340" max="4340" width="11.7109375" style="1" customWidth="1"/>
    <col min="4341" max="4341" width="18.7109375" style="1" customWidth="1"/>
    <col min="4342" max="4342" width="11.7109375" style="1" customWidth="1"/>
    <col min="4343" max="4343" width="15" style="1" customWidth="1"/>
    <col min="4344" max="4344" width="11.7109375" style="1" customWidth="1"/>
    <col min="4345" max="4345" width="17.42578125" style="1" customWidth="1"/>
    <col min="4346" max="4346" width="11.7109375" style="1" customWidth="1"/>
    <col min="4347" max="4347" width="15" style="1" customWidth="1"/>
    <col min="4348" max="4348" width="15.7109375" style="1" customWidth="1"/>
    <col min="4349" max="4350" width="17.28515625" style="1" customWidth="1"/>
    <col min="4351" max="4353" width="8.85546875" style="1"/>
    <col min="4354" max="4354" width="11" style="1" customWidth="1"/>
    <col min="4355" max="4355" width="8.85546875" style="1"/>
    <col min="4356" max="4356" width="10.5703125" style="1" customWidth="1"/>
    <col min="4357" max="4590" width="8.85546875" style="1"/>
    <col min="4591" max="4591" width="35.42578125" style="1" customWidth="1"/>
    <col min="4592" max="4595" width="0" style="1" hidden="1" customWidth="1"/>
    <col min="4596" max="4596" width="11.7109375" style="1" customWidth="1"/>
    <col min="4597" max="4597" width="18.7109375" style="1" customWidth="1"/>
    <col min="4598" max="4598" width="11.7109375" style="1" customWidth="1"/>
    <col min="4599" max="4599" width="15" style="1" customWidth="1"/>
    <col min="4600" max="4600" width="11.7109375" style="1" customWidth="1"/>
    <col min="4601" max="4601" width="17.42578125" style="1" customWidth="1"/>
    <col min="4602" max="4602" width="11.7109375" style="1" customWidth="1"/>
    <col min="4603" max="4603" width="15" style="1" customWidth="1"/>
    <col min="4604" max="4604" width="15.7109375" style="1" customWidth="1"/>
    <col min="4605" max="4606" width="17.28515625" style="1" customWidth="1"/>
    <col min="4607" max="4609" width="8.85546875" style="1"/>
    <col min="4610" max="4610" width="11" style="1" customWidth="1"/>
    <col min="4611" max="4611" width="8.85546875" style="1"/>
    <col min="4612" max="4612" width="10.5703125" style="1" customWidth="1"/>
    <col min="4613" max="4846" width="8.85546875" style="1"/>
    <col min="4847" max="4847" width="35.42578125" style="1" customWidth="1"/>
    <col min="4848" max="4851" width="0" style="1" hidden="1" customWidth="1"/>
    <col min="4852" max="4852" width="11.7109375" style="1" customWidth="1"/>
    <col min="4853" max="4853" width="18.7109375" style="1" customWidth="1"/>
    <col min="4854" max="4854" width="11.7109375" style="1" customWidth="1"/>
    <col min="4855" max="4855" width="15" style="1" customWidth="1"/>
    <col min="4856" max="4856" width="11.7109375" style="1" customWidth="1"/>
    <col min="4857" max="4857" width="17.42578125" style="1" customWidth="1"/>
    <col min="4858" max="4858" width="11.7109375" style="1" customWidth="1"/>
    <col min="4859" max="4859" width="15" style="1" customWidth="1"/>
    <col min="4860" max="4860" width="15.7109375" style="1" customWidth="1"/>
    <col min="4861" max="4862" width="17.28515625" style="1" customWidth="1"/>
    <col min="4863" max="4865" width="8.85546875" style="1"/>
    <col min="4866" max="4866" width="11" style="1" customWidth="1"/>
    <col min="4867" max="4867" width="8.85546875" style="1"/>
    <col min="4868" max="4868" width="10.5703125" style="1" customWidth="1"/>
    <col min="4869" max="5102" width="8.85546875" style="1"/>
    <col min="5103" max="5103" width="35.42578125" style="1" customWidth="1"/>
    <col min="5104" max="5107" width="0" style="1" hidden="1" customWidth="1"/>
    <col min="5108" max="5108" width="11.7109375" style="1" customWidth="1"/>
    <col min="5109" max="5109" width="18.7109375" style="1" customWidth="1"/>
    <col min="5110" max="5110" width="11.7109375" style="1" customWidth="1"/>
    <col min="5111" max="5111" width="15" style="1" customWidth="1"/>
    <col min="5112" max="5112" width="11.7109375" style="1" customWidth="1"/>
    <col min="5113" max="5113" width="17.42578125" style="1" customWidth="1"/>
    <col min="5114" max="5114" width="11.7109375" style="1" customWidth="1"/>
    <col min="5115" max="5115" width="15" style="1" customWidth="1"/>
    <col min="5116" max="5116" width="15.7109375" style="1" customWidth="1"/>
    <col min="5117" max="5118" width="17.28515625" style="1" customWidth="1"/>
    <col min="5119" max="5121" width="8.85546875" style="1"/>
    <col min="5122" max="5122" width="11" style="1" customWidth="1"/>
    <col min="5123" max="5123" width="8.85546875" style="1"/>
    <col min="5124" max="5124" width="10.5703125" style="1" customWidth="1"/>
    <col min="5125" max="5358" width="8.85546875" style="1"/>
    <col min="5359" max="5359" width="35.42578125" style="1" customWidth="1"/>
    <col min="5360" max="5363" width="0" style="1" hidden="1" customWidth="1"/>
    <col min="5364" max="5364" width="11.7109375" style="1" customWidth="1"/>
    <col min="5365" max="5365" width="18.7109375" style="1" customWidth="1"/>
    <col min="5366" max="5366" width="11.7109375" style="1" customWidth="1"/>
    <col min="5367" max="5367" width="15" style="1" customWidth="1"/>
    <col min="5368" max="5368" width="11.7109375" style="1" customWidth="1"/>
    <col min="5369" max="5369" width="17.42578125" style="1" customWidth="1"/>
    <col min="5370" max="5370" width="11.7109375" style="1" customWidth="1"/>
    <col min="5371" max="5371" width="15" style="1" customWidth="1"/>
    <col min="5372" max="5372" width="15.7109375" style="1" customWidth="1"/>
    <col min="5373" max="5374" width="17.28515625" style="1" customWidth="1"/>
    <col min="5375" max="5377" width="8.85546875" style="1"/>
    <col min="5378" max="5378" width="11" style="1" customWidth="1"/>
    <col min="5379" max="5379" width="8.85546875" style="1"/>
    <col min="5380" max="5380" width="10.5703125" style="1" customWidth="1"/>
    <col min="5381" max="5614" width="8.85546875" style="1"/>
    <col min="5615" max="5615" width="35.42578125" style="1" customWidth="1"/>
    <col min="5616" max="5619" width="0" style="1" hidden="1" customWidth="1"/>
    <col min="5620" max="5620" width="11.7109375" style="1" customWidth="1"/>
    <col min="5621" max="5621" width="18.7109375" style="1" customWidth="1"/>
    <col min="5622" max="5622" width="11.7109375" style="1" customWidth="1"/>
    <col min="5623" max="5623" width="15" style="1" customWidth="1"/>
    <col min="5624" max="5624" width="11.7109375" style="1" customWidth="1"/>
    <col min="5625" max="5625" width="17.42578125" style="1" customWidth="1"/>
    <col min="5626" max="5626" width="11.7109375" style="1" customWidth="1"/>
    <col min="5627" max="5627" width="15" style="1" customWidth="1"/>
    <col min="5628" max="5628" width="15.7109375" style="1" customWidth="1"/>
    <col min="5629" max="5630" width="17.28515625" style="1" customWidth="1"/>
    <col min="5631" max="5633" width="8.85546875" style="1"/>
    <col min="5634" max="5634" width="11" style="1" customWidth="1"/>
    <col min="5635" max="5635" width="8.85546875" style="1"/>
    <col min="5636" max="5636" width="10.5703125" style="1" customWidth="1"/>
    <col min="5637" max="5870" width="8.85546875" style="1"/>
    <col min="5871" max="5871" width="35.42578125" style="1" customWidth="1"/>
    <col min="5872" max="5875" width="0" style="1" hidden="1" customWidth="1"/>
    <col min="5876" max="5876" width="11.7109375" style="1" customWidth="1"/>
    <col min="5877" max="5877" width="18.7109375" style="1" customWidth="1"/>
    <col min="5878" max="5878" width="11.7109375" style="1" customWidth="1"/>
    <col min="5879" max="5879" width="15" style="1" customWidth="1"/>
    <col min="5880" max="5880" width="11.7109375" style="1" customWidth="1"/>
    <col min="5881" max="5881" width="17.42578125" style="1" customWidth="1"/>
    <col min="5882" max="5882" width="11.7109375" style="1" customWidth="1"/>
    <col min="5883" max="5883" width="15" style="1" customWidth="1"/>
    <col min="5884" max="5884" width="15.7109375" style="1" customWidth="1"/>
    <col min="5885" max="5886" width="17.28515625" style="1" customWidth="1"/>
    <col min="5887" max="5889" width="8.85546875" style="1"/>
    <col min="5890" max="5890" width="11" style="1" customWidth="1"/>
    <col min="5891" max="5891" width="8.85546875" style="1"/>
    <col min="5892" max="5892" width="10.5703125" style="1" customWidth="1"/>
    <col min="5893" max="6126" width="8.85546875" style="1"/>
    <col min="6127" max="6127" width="35.42578125" style="1" customWidth="1"/>
    <col min="6128" max="6131" width="0" style="1" hidden="1" customWidth="1"/>
    <col min="6132" max="6132" width="11.7109375" style="1" customWidth="1"/>
    <col min="6133" max="6133" width="18.7109375" style="1" customWidth="1"/>
    <col min="6134" max="6134" width="11.7109375" style="1" customWidth="1"/>
    <col min="6135" max="6135" width="15" style="1" customWidth="1"/>
    <col min="6136" max="6136" width="11.7109375" style="1" customWidth="1"/>
    <col min="6137" max="6137" width="17.42578125" style="1" customWidth="1"/>
    <col min="6138" max="6138" width="11.7109375" style="1" customWidth="1"/>
    <col min="6139" max="6139" width="15" style="1" customWidth="1"/>
    <col min="6140" max="6140" width="15.7109375" style="1" customWidth="1"/>
    <col min="6141" max="6142" width="17.28515625" style="1" customWidth="1"/>
    <col min="6143" max="6145" width="8.85546875" style="1"/>
    <col min="6146" max="6146" width="11" style="1" customWidth="1"/>
    <col min="6147" max="6147" width="8.85546875" style="1"/>
    <col min="6148" max="6148" width="10.5703125" style="1" customWidth="1"/>
    <col min="6149" max="6382" width="8.85546875" style="1"/>
    <col min="6383" max="6383" width="35.42578125" style="1" customWidth="1"/>
    <col min="6384" max="6387" width="0" style="1" hidden="1" customWidth="1"/>
    <col min="6388" max="6388" width="11.7109375" style="1" customWidth="1"/>
    <col min="6389" max="6389" width="18.7109375" style="1" customWidth="1"/>
    <col min="6390" max="6390" width="11.7109375" style="1" customWidth="1"/>
    <col min="6391" max="6391" width="15" style="1" customWidth="1"/>
    <col min="6392" max="6392" width="11.7109375" style="1" customWidth="1"/>
    <col min="6393" max="6393" width="17.42578125" style="1" customWidth="1"/>
    <col min="6394" max="6394" width="11.7109375" style="1" customWidth="1"/>
    <col min="6395" max="6395" width="15" style="1" customWidth="1"/>
    <col min="6396" max="6396" width="15.7109375" style="1" customWidth="1"/>
    <col min="6397" max="6398" width="17.28515625" style="1" customWidth="1"/>
    <col min="6399" max="6401" width="8.85546875" style="1"/>
    <col min="6402" max="6402" width="11" style="1" customWidth="1"/>
    <col min="6403" max="6403" width="8.85546875" style="1"/>
    <col min="6404" max="6404" width="10.5703125" style="1" customWidth="1"/>
    <col min="6405" max="6638" width="8.85546875" style="1"/>
    <col min="6639" max="6639" width="35.42578125" style="1" customWidth="1"/>
    <col min="6640" max="6643" width="0" style="1" hidden="1" customWidth="1"/>
    <col min="6644" max="6644" width="11.7109375" style="1" customWidth="1"/>
    <col min="6645" max="6645" width="18.7109375" style="1" customWidth="1"/>
    <col min="6646" max="6646" width="11.7109375" style="1" customWidth="1"/>
    <col min="6647" max="6647" width="15" style="1" customWidth="1"/>
    <col min="6648" max="6648" width="11.7109375" style="1" customWidth="1"/>
    <col min="6649" max="6649" width="17.42578125" style="1" customWidth="1"/>
    <col min="6650" max="6650" width="11.7109375" style="1" customWidth="1"/>
    <col min="6651" max="6651" width="15" style="1" customWidth="1"/>
    <col min="6652" max="6652" width="15.7109375" style="1" customWidth="1"/>
    <col min="6653" max="6654" width="17.28515625" style="1" customWidth="1"/>
    <col min="6655" max="6657" width="8.85546875" style="1"/>
    <col min="6658" max="6658" width="11" style="1" customWidth="1"/>
    <col min="6659" max="6659" width="8.85546875" style="1"/>
    <col min="6660" max="6660" width="10.5703125" style="1" customWidth="1"/>
    <col min="6661" max="6894" width="8.85546875" style="1"/>
    <col min="6895" max="6895" width="35.42578125" style="1" customWidth="1"/>
    <col min="6896" max="6899" width="0" style="1" hidden="1" customWidth="1"/>
    <col min="6900" max="6900" width="11.7109375" style="1" customWidth="1"/>
    <col min="6901" max="6901" width="18.7109375" style="1" customWidth="1"/>
    <col min="6902" max="6902" width="11.7109375" style="1" customWidth="1"/>
    <col min="6903" max="6903" width="15" style="1" customWidth="1"/>
    <col min="6904" max="6904" width="11.7109375" style="1" customWidth="1"/>
    <col min="6905" max="6905" width="17.42578125" style="1" customWidth="1"/>
    <col min="6906" max="6906" width="11.7109375" style="1" customWidth="1"/>
    <col min="6907" max="6907" width="15" style="1" customWidth="1"/>
    <col min="6908" max="6908" width="15.7109375" style="1" customWidth="1"/>
    <col min="6909" max="6910" width="17.28515625" style="1" customWidth="1"/>
    <col min="6911" max="6913" width="8.85546875" style="1"/>
    <col min="6914" max="6914" width="11" style="1" customWidth="1"/>
    <col min="6915" max="6915" width="8.85546875" style="1"/>
    <col min="6916" max="6916" width="10.5703125" style="1" customWidth="1"/>
    <col min="6917" max="7150" width="8.85546875" style="1"/>
    <col min="7151" max="7151" width="35.42578125" style="1" customWidth="1"/>
    <col min="7152" max="7155" width="0" style="1" hidden="1" customWidth="1"/>
    <col min="7156" max="7156" width="11.7109375" style="1" customWidth="1"/>
    <col min="7157" max="7157" width="18.7109375" style="1" customWidth="1"/>
    <col min="7158" max="7158" width="11.7109375" style="1" customWidth="1"/>
    <col min="7159" max="7159" width="15" style="1" customWidth="1"/>
    <col min="7160" max="7160" width="11.7109375" style="1" customWidth="1"/>
    <col min="7161" max="7161" width="17.42578125" style="1" customWidth="1"/>
    <col min="7162" max="7162" width="11.7109375" style="1" customWidth="1"/>
    <col min="7163" max="7163" width="15" style="1" customWidth="1"/>
    <col min="7164" max="7164" width="15.7109375" style="1" customWidth="1"/>
    <col min="7165" max="7166" width="17.28515625" style="1" customWidth="1"/>
    <col min="7167" max="7169" width="8.85546875" style="1"/>
    <col min="7170" max="7170" width="11" style="1" customWidth="1"/>
    <col min="7171" max="7171" width="8.85546875" style="1"/>
    <col min="7172" max="7172" width="10.5703125" style="1" customWidth="1"/>
    <col min="7173" max="7406" width="8.85546875" style="1"/>
    <col min="7407" max="7407" width="35.42578125" style="1" customWidth="1"/>
    <col min="7408" max="7411" width="0" style="1" hidden="1" customWidth="1"/>
    <col min="7412" max="7412" width="11.7109375" style="1" customWidth="1"/>
    <col min="7413" max="7413" width="18.7109375" style="1" customWidth="1"/>
    <col min="7414" max="7414" width="11.7109375" style="1" customWidth="1"/>
    <col min="7415" max="7415" width="15" style="1" customWidth="1"/>
    <col min="7416" max="7416" width="11.7109375" style="1" customWidth="1"/>
    <col min="7417" max="7417" width="17.42578125" style="1" customWidth="1"/>
    <col min="7418" max="7418" width="11.7109375" style="1" customWidth="1"/>
    <col min="7419" max="7419" width="15" style="1" customWidth="1"/>
    <col min="7420" max="7420" width="15.7109375" style="1" customWidth="1"/>
    <col min="7421" max="7422" width="17.28515625" style="1" customWidth="1"/>
    <col min="7423" max="7425" width="8.85546875" style="1"/>
    <col min="7426" max="7426" width="11" style="1" customWidth="1"/>
    <col min="7427" max="7427" width="8.85546875" style="1"/>
    <col min="7428" max="7428" width="10.5703125" style="1" customWidth="1"/>
    <col min="7429" max="7662" width="8.85546875" style="1"/>
    <col min="7663" max="7663" width="35.42578125" style="1" customWidth="1"/>
    <col min="7664" max="7667" width="0" style="1" hidden="1" customWidth="1"/>
    <col min="7668" max="7668" width="11.7109375" style="1" customWidth="1"/>
    <col min="7669" max="7669" width="18.7109375" style="1" customWidth="1"/>
    <col min="7670" max="7670" width="11.7109375" style="1" customWidth="1"/>
    <col min="7671" max="7671" width="15" style="1" customWidth="1"/>
    <col min="7672" max="7672" width="11.7109375" style="1" customWidth="1"/>
    <col min="7673" max="7673" width="17.42578125" style="1" customWidth="1"/>
    <col min="7674" max="7674" width="11.7109375" style="1" customWidth="1"/>
    <col min="7675" max="7675" width="15" style="1" customWidth="1"/>
    <col min="7676" max="7676" width="15.7109375" style="1" customWidth="1"/>
    <col min="7677" max="7678" width="17.28515625" style="1" customWidth="1"/>
    <col min="7679" max="7681" width="8.85546875" style="1"/>
    <col min="7682" max="7682" width="11" style="1" customWidth="1"/>
    <col min="7683" max="7683" width="8.85546875" style="1"/>
    <col min="7684" max="7684" width="10.5703125" style="1" customWidth="1"/>
    <col min="7685" max="7918" width="8.85546875" style="1"/>
    <col min="7919" max="7919" width="35.42578125" style="1" customWidth="1"/>
    <col min="7920" max="7923" width="0" style="1" hidden="1" customWidth="1"/>
    <col min="7924" max="7924" width="11.7109375" style="1" customWidth="1"/>
    <col min="7925" max="7925" width="18.7109375" style="1" customWidth="1"/>
    <col min="7926" max="7926" width="11.7109375" style="1" customWidth="1"/>
    <col min="7927" max="7927" width="15" style="1" customWidth="1"/>
    <col min="7928" max="7928" width="11.7109375" style="1" customWidth="1"/>
    <col min="7929" max="7929" width="17.42578125" style="1" customWidth="1"/>
    <col min="7930" max="7930" width="11.7109375" style="1" customWidth="1"/>
    <col min="7931" max="7931" width="15" style="1" customWidth="1"/>
    <col min="7932" max="7932" width="15.7109375" style="1" customWidth="1"/>
    <col min="7933" max="7934" width="17.28515625" style="1" customWidth="1"/>
    <col min="7935" max="7937" width="8.85546875" style="1"/>
    <col min="7938" max="7938" width="11" style="1" customWidth="1"/>
    <col min="7939" max="7939" width="8.85546875" style="1"/>
    <col min="7940" max="7940" width="10.5703125" style="1" customWidth="1"/>
    <col min="7941" max="8174" width="8.85546875" style="1"/>
    <col min="8175" max="8175" width="35.42578125" style="1" customWidth="1"/>
    <col min="8176" max="8179" width="0" style="1" hidden="1" customWidth="1"/>
    <col min="8180" max="8180" width="11.7109375" style="1" customWidth="1"/>
    <col min="8181" max="8181" width="18.7109375" style="1" customWidth="1"/>
    <col min="8182" max="8182" width="11.7109375" style="1" customWidth="1"/>
    <col min="8183" max="8183" width="15" style="1" customWidth="1"/>
    <col min="8184" max="8184" width="11.7109375" style="1" customWidth="1"/>
    <col min="8185" max="8185" width="17.42578125" style="1" customWidth="1"/>
    <col min="8186" max="8186" width="11.7109375" style="1" customWidth="1"/>
    <col min="8187" max="8187" width="15" style="1" customWidth="1"/>
    <col min="8188" max="8188" width="15.7109375" style="1" customWidth="1"/>
    <col min="8189" max="8190" width="17.28515625" style="1" customWidth="1"/>
    <col min="8191" max="8193" width="8.85546875" style="1"/>
    <col min="8194" max="8194" width="11" style="1" customWidth="1"/>
    <col min="8195" max="8195" width="8.85546875" style="1"/>
    <col min="8196" max="8196" width="10.5703125" style="1" customWidth="1"/>
    <col min="8197" max="8430" width="8.85546875" style="1"/>
    <col min="8431" max="8431" width="35.42578125" style="1" customWidth="1"/>
    <col min="8432" max="8435" width="0" style="1" hidden="1" customWidth="1"/>
    <col min="8436" max="8436" width="11.7109375" style="1" customWidth="1"/>
    <col min="8437" max="8437" width="18.7109375" style="1" customWidth="1"/>
    <col min="8438" max="8438" width="11.7109375" style="1" customWidth="1"/>
    <col min="8439" max="8439" width="15" style="1" customWidth="1"/>
    <col min="8440" max="8440" width="11.7109375" style="1" customWidth="1"/>
    <col min="8441" max="8441" width="17.42578125" style="1" customWidth="1"/>
    <col min="8442" max="8442" width="11.7109375" style="1" customWidth="1"/>
    <col min="8443" max="8443" width="15" style="1" customWidth="1"/>
    <col min="8444" max="8444" width="15.7109375" style="1" customWidth="1"/>
    <col min="8445" max="8446" width="17.28515625" style="1" customWidth="1"/>
    <col min="8447" max="8449" width="8.85546875" style="1"/>
    <col min="8450" max="8450" width="11" style="1" customWidth="1"/>
    <col min="8451" max="8451" width="8.85546875" style="1"/>
    <col min="8452" max="8452" width="10.5703125" style="1" customWidth="1"/>
    <col min="8453" max="8686" width="8.85546875" style="1"/>
    <col min="8687" max="8687" width="35.42578125" style="1" customWidth="1"/>
    <col min="8688" max="8691" width="0" style="1" hidden="1" customWidth="1"/>
    <col min="8692" max="8692" width="11.7109375" style="1" customWidth="1"/>
    <col min="8693" max="8693" width="18.7109375" style="1" customWidth="1"/>
    <col min="8694" max="8694" width="11.7109375" style="1" customWidth="1"/>
    <col min="8695" max="8695" width="15" style="1" customWidth="1"/>
    <col min="8696" max="8696" width="11.7109375" style="1" customWidth="1"/>
    <col min="8697" max="8697" width="17.42578125" style="1" customWidth="1"/>
    <col min="8698" max="8698" width="11.7109375" style="1" customWidth="1"/>
    <col min="8699" max="8699" width="15" style="1" customWidth="1"/>
    <col min="8700" max="8700" width="15.7109375" style="1" customWidth="1"/>
    <col min="8701" max="8702" width="17.28515625" style="1" customWidth="1"/>
    <col min="8703" max="8705" width="8.85546875" style="1"/>
    <col min="8706" max="8706" width="11" style="1" customWidth="1"/>
    <col min="8707" max="8707" width="8.85546875" style="1"/>
    <col min="8708" max="8708" width="10.5703125" style="1" customWidth="1"/>
    <col min="8709" max="8942" width="8.85546875" style="1"/>
    <col min="8943" max="8943" width="35.42578125" style="1" customWidth="1"/>
    <col min="8944" max="8947" width="0" style="1" hidden="1" customWidth="1"/>
    <col min="8948" max="8948" width="11.7109375" style="1" customWidth="1"/>
    <col min="8949" max="8949" width="18.7109375" style="1" customWidth="1"/>
    <col min="8950" max="8950" width="11.7109375" style="1" customWidth="1"/>
    <col min="8951" max="8951" width="15" style="1" customWidth="1"/>
    <col min="8952" max="8952" width="11.7109375" style="1" customWidth="1"/>
    <col min="8953" max="8953" width="17.42578125" style="1" customWidth="1"/>
    <col min="8954" max="8954" width="11.7109375" style="1" customWidth="1"/>
    <col min="8955" max="8955" width="15" style="1" customWidth="1"/>
    <col min="8956" max="8956" width="15.7109375" style="1" customWidth="1"/>
    <col min="8957" max="8958" width="17.28515625" style="1" customWidth="1"/>
    <col min="8959" max="8961" width="8.85546875" style="1"/>
    <col min="8962" max="8962" width="11" style="1" customWidth="1"/>
    <col min="8963" max="8963" width="8.85546875" style="1"/>
    <col min="8964" max="8964" width="10.5703125" style="1" customWidth="1"/>
    <col min="8965" max="9198" width="8.85546875" style="1"/>
    <col min="9199" max="9199" width="35.42578125" style="1" customWidth="1"/>
    <col min="9200" max="9203" width="0" style="1" hidden="1" customWidth="1"/>
    <col min="9204" max="9204" width="11.7109375" style="1" customWidth="1"/>
    <col min="9205" max="9205" width="18.7109375" style="1" customWidth="1"/>
    <col min="9206" max="9206" width="11.7109375" style="1" customWidth="1"/>
    <col min="9207" max="9207" width="15" style="1" customWidth="1"/>
    <col min="9208" max="9208" width="11.7109375" style="1" customWidth="1"/>
    <col min="9209" max="9209" width="17.42578125" style="1" customWidth="1"/>
    <col min="9210" max="9210" width="11.7109375" style="1" customWidth="1"/>
    <col min="9211" max="9211" width="15" style="1" customWidth="1"/>
    <col min="9212" max="9212" width="15.7109375" style="1" customWidth="1"/>
    <col min="9213" max="9214" width="17.28515625" style="1" customWidth="1"/>
    <col min="9215" max="9217" width="8.85546875" style="1"/>
    <col min="9218" max="9218" width="11" style="1" customWidth="1"/>
    <col min="9219" max="9219" width="8.85546875" style="1"/>
    <col min="9220" max="9220" width="10.5703125" style="1" customWidth="1"/>
    <col min="9221" max="9454" width="8.85546875" style="1"/>
    <col min="9455" max="9455" width="35.42578125" style="1" customWidth="1"/>
    <col min="9456" max="9459" width="0" style="1" hidden="1" customWidth="1"/>
    <col min="9460" max="9460" width="11.7109375" style="1" customWidth="1"/>
    <col min="9461" max="9461" width="18.7109375" style="1" customWidth="1"/>
    <col min="9462" max="9462" width="11.7109375" style="1" customWidth="1"/>
    <col min="9463" max="9463" width="15" style="1" customWidth="1"/>
    <col min="9464" max="9464" width="11.7109375" style="1" customWidth="1"/>
    <col min="9465" max="9465" width="17.42578125" style="1" customWidth="1"/>
    <col min="9466" max="9466" width="11.7109375" style="1" customWidth="1"/>
    <col min="9467" max="9467" width="15" style="1" customWidth="1"/>
    <col min="9468" max="9468" width="15.7109375" style="1" customWidth="1"/>
    <col min="9469" max="9470" width="17.28515625" style="1" customWidth="1"/>
    <col min="9471" max="9473" width="8.85546875" style="1"/>
    <col min="9474" max="9474" width="11" style="1" customWidth="1"/>
    <col min="9475" max="9475" width="8.85546875" style="1"/>
    <col min="9476" max="9476" width="10.5703125" style="1" customWidth="1"/>
    <col min="9477" max="9710" width="8.85546875" style="1"/>
    <col min="9711" max="9711" width="35.42578125" style="1" customWidth="1"/>
    <col min="9712" max="9715" width="0" style="1" hidden="1" customWidth="1"/>
    <col min="9716" max="9716" width="11.7109375" style="1" customWidth="1"/>
    <col min="9717" max="9717" width="18.7109375" style="1" customWidth="1"/>
    <col min="9718" max="9718" width="11.7109375" style="1" customWidth="1"/>
    <col min="9719" max="9719" width="15" style="1" customWidth="1"/>
    <col min="9720" max="9720" width="11.7109375" style="1" customWidth="1"/>
    <col min="9721" max="9721" width="17.42578125" style="1" customWidth="1"/>
    <col min="9722" max="9722" width="11.7109375" style="1" customWidth="1"/>
    <col min="9723" max="9723" width="15" style="1" customWidth="1"/>
    <col min="9724" max="9724" width="15.7109375" style="1" customWidth="1"/>
    <col min="9725" max="9726" width="17.28515625" style="1" customWidth="1"/>
    <col min="9727" max="9729" width="8.85546875" style="1"/>
    <col min="9730" max="9730" width="11" style="1" customWidth="1"/>
    <col min="9731" max="9731" width="8.85546875" style="1"/>
    <col min="9732" max="9732" width="10.5703125" style="1" customWidth="1"/>
    <col min="9733" max="9966" width="8.85546875" style="1"/>
    <col min="9967" max="9967" width="35.42578125" style="1" customWidth="1"/>
    <col min="9968" max="9971" width="0" style="1" hidden="1" customWidth="1"/>
    <col min="9972" max="9972" width="11.7109375" style="1" customWidth="1"/>
    <col min="9973" max="9973" width="18.7109375" style="1" customWidth="1"/>
    <col min="9974" max="9974" width="11.7109375" style="1" customWidth="1"/>
    <col min="9975" max="9975" width="15" style="1" customWidth="1"/>
    <col min="9976" max="9976" width="11.7109375" style="1" customWidth="1"/>
    <col min="9977" max="9977" width="17.42578125" style="1" customWidth="1"/>
    <col min="9978" max="9978" width="11.7109375" style="1" customWidth="1"/>
    <col min="9979" max="9979" width="15" style="1" customWidth="1"/>
    <col min="9980" max="9980" width="15.7109375" style="1" customWidth="1"/>
    <col min="9981" max="9982" width="17.28515625" style="1" customWidth="1"/>
    <col min="9983" max="9985" width="8.85546875" style="1"/>
    <col min="9986" max="9986" width="11" style="1" customWidth="1"/>
    <col min="9987" max="9987" width="8.85546875" style="1"/>
    <col min="9988" max="9988" width="10.5703125" style="1" customWidth="1"/>
    <col min="9989" max="10222" width="8.85546875" style="1"/>
    <col min="10223" max="10223" width="35.42578125" style="1" customWidth="1"/>
    <col min="10224" max="10227" width="0" style="1" hidden="1" customWidth="1"/>
    <col min="10228" max="10228" width="11.7109375" style="1" customWidth="1"/>
    <col min="10229" max="10229" width="18.7109375" style="1" customWidth="1"/>
    <col min="10230" max="10230" width="11.7109375" style="1" customWidth="1"/>
    <col min="10231" max="10231" width="15" style="1" customWidth="1"/>
    <col min="10232" max="10232" width="11.7109375" style="1" customWidth="1"/>
    <col min="10233" max="10233" width="17.42578125" style="1" customWidth="1"/>
    <col min="10234" max="10234" width="11.7109375" style="1" customWidth="1"/>
    <col min="10235" max="10235" width="15" style="1" customWidth="1"/>
    <col min="10236" max="10236" width="15.7109375" style="1" customWidth="1"/>
    <col min="10237" max="10238" width="17.28515625" style="1" customWidth="1"/>
    <col min="10239" max="10241" width="8.85546875" style="1"/>
    <col min="10242" max="10242" width="11" style="1" customWidth="1"/>
    <col min="10243" max="10243" width="8.85546875" style="1"/>
    <col min="10244" max="10244" width="10.5703125" style="1" customWidth="1"/>
    <col min="10245" max="10478" width="8.85546875" style="1"/>
    <col min="10479" max="10479" width="35.42578125" style="1" customWidth="1"/>
    <col min="10480" max="10483" width="0" style="1" hidden="1" customWidth="1"/>
    <col min="10484" max="10484" width="11.7109375" style="1" customWidth="1"/>
    <col min="10485" max="10485" width="18.7109375" style="1" customWidth="1"/>
    <col min="10486" max="10486" width="11.7109375" style="1" customWidth="1"/>
    <col min="10487" max="10487" width="15" style="1" customWidth="1"/>
    <col min="10488" max="10488" width="11.7109375" style="1" customWidth="1"/>
    <col min="10489" max="10489" width="17.42578125" style="1" customWidth="1"/>
    <col min="10490" max="10490" width="11.7109375" style="1" customWidth="1"/>
    <col min="10491" max="10491" width="15" style="1" customWidth="1"/>
    <col min="10492" max="10492" width="15.7109375" style="1" customWidth="1"/>
    <col min="10493" max="10494" width="17.28515625" style="1" customWidth="1"/>
    <col min="10495" max="10497" width="8.85546875" style="1"/>
    <col min="10498" max="10498" width="11" style="1" customWidth="1"/>
    <col min="10499" max="10499" width="8.85546875" style="1"/>
    <col min="10500" max="10500" width="10.5703125" style="1" customWidth="1"/>
    <col min="10501" max="10734" width="8.85546875" style="1"/>
    <col min="10735" max="10735" width="35.42578125" style="1" customWidth="1"/>
    <col min="10736" max="10739" width="0" style="1" hidden="1" customWidth="1"/>
    <col min="10740" max="10740" width="11.7109375" style="1" customWidth="1"/>
    <col min="10741" max="10741" width="18.7109375" style="1" customWidth="1"/>
    <col min="10742" max="10742" width="11.7109375" style="1" customWidth="1"/>
    <col min="10743" max="10743" width="15" style="1" customWidth="1"/>
    <col min="10744" max="10744" width="11.7109375" style="1" customWidth="1"/>
    <col min="10745" max="10745" width="17.42578125" style="1" customWidth="1"/>
    <col min="10746" max="10746" width="11.7109375" style="1" customWidth="1"/>
    <col min="10747" max="10747" width="15" style="1" customWidth="1"/>
    <col min="10748" max="10748" width="15.7109375" style="1" customWidth="1"/>
    <col min="10749" max="10750" width="17.28515625" style="1" customWidth="1"/>
    <col min="10751" max="10753" width="8.85546875" style="1"/>
    <col min="10754" max="10754" width="11" style="1" customWidth="1"/>
    <col min="10755" max="10755" width="8.85546875" style="1"/>
    <col min="10756" max="10756" width="10.5703125" style="1" customWidth="1"/>
    <col min="10757" max="10990" width="8.85546875" style="1"/>
    <col min="10991" max="10991" width="35.42578125" style="1" customWidth="1"/>
    <col min="10992" max="10995" width="0" style="1" hidden="1" customWidth="1"/>
    <col min="10996" max="10996" width="11.7109375" style="1" customWidth="1"/>
    <col min="10997" max="10997" width="18.7109375" style="1" customWidth="1"/>
    <col min="10998" max="10998" width="11.7109375" style="1" customWidth="1"/>
    <col min="10999" max="10999" width="15" style="1" customWidth="1"/>
    <col min="11000" max="11000" width="11.7109375" style="1" customWidth="1"/>
    <col min="11001" max="11001" width="17.42578125" style="1" customWidth="1"/>
    <col min="11002" max="11002" width="11.7109375" style="1" customWidth="1"/>
    <col min="11003" max="11003" width="15" style="1" customWidth="1"/>
    <col min="11004" max="11004" width="15.7109375" style="1" customWidth="1"/>
    <col min="11005" max="11006" width="17.28515625" style="1" customWidth="1"/>
    <col min="11007" max="11009" width="8.85546875" style="1"/>
    <col min="11010" max="11010" width="11" style="1" customWidth="1"/>
    <col min="11011" max="11011" width="8.85546875" style="1"/>
    <col min="11012" max="11012" width="10.5703125" style="1" customWidth="1"/>
    <col min="11013" max="11246" width="8.85546875" style="1"/>
    <col min="11247" max="11247" width="35.42578125" style="1" customWidth="1"/>
    <col min="11248" max="11251" width="0" style="1" hidden="1" customWidth="1"/>
    <col min="11252" max="11252" width="11.7109375" style="1" customWidth="1"/>
    <col min="11253" max="11253" width="18.7109375" style="1" customWidth="1"/>
    <col min="11254" max="11254" width="11.7109375" style="1" customWidth="1"/>
    <col min="11255" max="11255" width="15" style="1" customWidth="1"/>
    <col min="11256" max="11256" width="11.7109375" style="1" customWidth="1"/>
    <col min="11257" max="11257" width="17.42578125" style="1" customWidth="1"/>
    <col min="11258" max="11258" width="11.7109375" style="1" customWidth="1"/>
    <col min="11259" max="11259" width="15" style="1" customWidth="1"/>
    <col min="11260" max="11260" width="15.7109375" style="1" customWidth="1"/>
    <col min="11261" max="11262" width="17.28515625" style="1" customWidth="1"/>
    <col min="11263" max="11265" width="8.85546875" style="1"/>
    <col min="11266" max="11266" width="11" style="1" customWidth="1"/>
    <col min="11267" max="11267" width="8.85546875" style="1"/>
    <col min="11268" max="11268" width="10.5703125" style="1" customWidth="1"/>
    <col min="11269" max="11502" width="8.85546875" style="1"/>
    <col min="11503" max="11503" width="35.42578125" style="1" customWidth="1"/>
    <col min="11504" max="11507" width="0" style="1" hidden="1" customWidth="1"/>
    <col min="11508" max="11508" width="11.7109375" style="1" customWidth="1"/>
    <col min="11509" max="11509" width="18.7109375" style="1" customWidth="1"/>
    <col min="11510" max="11510" width="11.7109375" style="1" customWidth="1"/>
    <col min="11511" max="11511" width="15" style="1" customWidth="1"/>
    <col min="11512" max="11512" width="11.7109375" style="1" customWidth="1"/>
    <col min="11513" max="11513" width="17.42578125" style="1" customWidth="1"/>
    <col min="11514" max="11514" width="11.7109375" style="1" customWidth="1"/>
    <col min="11515" max="11515" width="15" style="1" customWidth="1"/>
    <col min="11516" max="11516" width="15.7109375" style="1" customWidth="1"/>
    <col min="11517" max="11518" width="17.28515625" style="1" customWidth="1"/>
    <col min="11519" max="11521" width="8.85546875" style="1"/>
    <col min="11522" max="11522" width="11" style="1" customWidth="1"/>
    <col min="11523" max="11523" width="8.85546875" style="1"/>
    <col min="11524" max="11524" width="10.5703125" style="1" customWidth="1"/>
    <col min="11525" max="11758" width="8.85546875" style="1"/>
    <col min="11759" max="11759" width="35.42578125" style="1" customWidth="1"/>
    <col min="11760" max="11763" width="0" style="1" hidden="1" customWidth="1"/>
    <col min="11764" max="11764" width="11.7109375" style="1" customWidth="1"/>
    <col min="11765" max="11765" width="18.7109375" style="1" customWidth="1"/>
    <col min="11766" max="11766" width="11.7109375" style="1" customWidth="1"/>
    <col min="11767" max="11767" width="15" style="1" customWidth="1"/>
    <col min="11768" max="11768" width="11.7109375" style="1" customWidth="1"/>
    <col min="11769" max="11769" width="17.42578125" style="1" customWidth="1"/>
    <col min="11770" max="11770" width="11.7109375" style="1" customWidth="1"/>
    <col min="11771" max="11771" width="15" style="1" customWidth="1"/>
    <col min="11772" max="11772" width="15.7109375" style="1" customWidth="1"/>
    <col min="11773" max="11774" width="17.28515625" style="1" customWidth="1"/>
    <col min="11775" max="11777" width="8.85546875" style="1"/>
    <col min="11778" max="11778" width="11" style="1" customWidth="1"/>
    <col min="11779" max="11779" width="8.85546875" style="1"/>
    <col min="11780" max="11780" width="10.5703125" style="1" customWidth="1"/>
    <col min="11781" max="12014" width="8.85546875" style="1"/>
    <col min="12015" max="12015" width="35.42578125" style="1" customWidth="1"/>
    <col min="12016" max="12019" width="0" style="1" hidden="1" customWidth="1"/>
    <col min="12020" max="12020" width="11.7109375" style="1" customWidth="1"/>
    <col min="12021" max="12021" width="18.7109375" style="1" customWidth="1"/>
    <col min="12022" max="12022" width="11.7109375" style="1" customWidth="1"/>
    <col min="12023" max="12023" width="15" style="1" customWidth="1"/>
    <col min="12024" max="12024" width="11.7109375" style="1" customWidth="1"/>
    <col min="12025" max="12025" width="17.42578125" style="1" customWidth="1"/>
    <col min="12026" max="12026" width="11.7109375" style="1" customWidth="1"/>
    <col min="12027" max="12027" width="15" style="1" customWidth="1"/>
    <col min="12028" max="12028" width="15.7109375" style="1" customWidth="1"/>
    <col min="12029" max="12030" width="17.28515625" style="1" customWidth="1"/>
    <col min="12031" max="12033" width="8.85546875" style="1"/>
    <col min="12034" max="12034" width="11" style="1" customWidth="1"/>
    <col min="12035" max="12035" width="8.85546875" style="1"/>
    <col min="12036" max="12036" width="10.5703125" style="1" customWidth="1"/>
    <col min="12037" max="12270" width="8.85546875" style="1"/>
    <col min="12271" max="12271" width="35.42578125" style="1" customWidth="1"/>
    <col min="12272" max="12275" width="0" style="1" hidden="1" customWidth="1"/>
    <col min="12276" max="12276" width="11.7109375" style="1" customWidth="1"/>
    <col min="12277" max="12277" width="18.7109375" style="1" customWidth="1"/>
    <col min="12278" max="12278" width="11.7109375" style="1" customWidth="1"/>
    <col min="12279" max="12279" width="15" style="1" customWidth="1"/>
    <col min="12280" max="12280" width="11.7109375" style="1" customWidth="1"/>
    <col min="12281" max="12281" width="17.42578125" style="1" customWidth="1"/>
    <col min="12282" max="12282" width="11.7109375" style="1" customWidth="1"/>
    <col min="12283" max="12283" width="15" style="1" customWidth="1"/>
    <col min="12284" max="12284" width="15.7109375" style="1" customWidth="1"/>
    <col min="12285" max="12286" width="17.28515625" style="1" customWidth="1"/>
    <col min="12287" max="12289" width="8.85546875" style="1"/>
    <col min="12290" max="12290" width="11" style="1" customWidth="1"/>
    <col min="12291" max="12291" width="8.85546875" style="1"/>
    <col min="12292" max="12292" width="10.5703125" style="1" customWidth="1"/>
    <col min="12293" max="12526" width="8.85546875" style="1"/>
    <col min="12527" max="12527" width="35.42578125" style="1" customWidth="1"/>
    <col min="12528" max="12531" width="0" style="1" hidden="1" customWidth="1"/>
    <col min="12532" max="12532" width="11.7109375" style="1" customWidth="1"/>
    <col min="12533" max="12533" width="18.7109375" style="1" customWidth="1"/>
    <col min="12534" max="12534" width="11.7109375" style="1" customWidth="1"/>
    <col min="12535" max="12535" width="15" style="1" customWidth="1"/>
    <col min="12536" max="12536" width="11.7109375" style="1" customWidth="1"/>
    <col min="12537" max="12537" width="17.42578125" style="1" customWidth="1"/>
    <col min="12538" max="12538" width="11.7109375" style="1" customWidth="1"/>
    <col min="12539" max="12539" width="15" style="1" customWidth="1"/>
    <col min="12540" max="12540" width="15.7109375" style="1" customWidth="1"/>
    <col min="12541" max="12542" width="17.28515625" style="1" customWidth="1"/>
    <col min="12543" max="12545" width="8.85546875" style="1"/>
    <col min="12546" max="12546" width="11" style="1" customWidth="1"/>
    <col min="12547" max="12547" width="8.85546875" style="1"/>
    <col min="12548" max="12548" width="10.5703125" style="1" customWidth="1"/>
    <col min="12549" max="12782" width="8.85546875" style="1"/>
    <col min="12783" max="12783" width="35.42578125" style="1" customWidth="1"/>
    <col min="12784" max="12787" width="0" style="1" hidden="1" customWidth="1"/>
    <col min="12788" max="12788" width="11.7109375" style="1" customWidth="1"/>
    <col min="12789" max="12789" width="18.7109375" style="1" customWidth="1"/>
    <col min="12790" max="12790" width="11.7109375" style="1" customWidth="1"/>
    <col min="12791" max="12791" width="15" style="1" customWidth="1"/>
    <col min="12792" max="12792" width="11.7109375" style="1" customWidth="1"/>
    <col min="12793" max="12793" width="17.42578125" style="1" customWidth="1"/>
    <col min="12794" max="12794" width="11.7109375" style="1" customWidth="1"/>
    <col min="12795" max="12795" width="15" style="1" customWidth="1"/>
    <col min="12796" max="12796" width="15.7109375" style="1" customWidth="1"/>
    <col min="12797" max="12798" width="17.28515625" style="1" customWidth="1"/>
    <col min="12799" max="12801" width="8.85546875" style="1"/>
    <col min="12802" max="12802" width="11" style="1" customWidth="1"/>
    <col min="12803" max="12803" width="8.85546875" style="1"/>
    <col min="12804" max="12804" width="10.5703125" style="1" customWidth="1"/>
    <col min="12805" max="13038" width="8.85546875" style="1"/>
    <col min="13039" max="13039" width="35.42578125" style="1" customWidth="1"/>
    <col min="13040" max="13043" width="0" style="1" hidden="1" customWidth="1"/>
    <col min="13044" max="13044" width="11.7109375" style="1" customWidth="1"/>
    <col min="13045" max="13045" width="18.7109375" style="1" customWidth="1"/>
    <col min="13046" max="13046" width="11.7109375" style="1" customWidth="1"/>
    <col min="13047" max="13047" width="15" style="1" customWidth="1"/>
    <col min="13048" max="13048" width="11.7109375" style="1" customWidth="1"/>
    <col min="13049" max="13049" width="17.42578125" style="1" customWidth="1"/>
    <col min="13050" max="13050" width="11.7109375" style="1" customWidth="1"/>
    <col min="13051" max="13051" width="15" style="1" customWidth="1"/>
    <col min="13052" max="13052" width="15.7109375" style="1" customWidth="1"/>
    <col min="13053" max="13054" width="17.28515625" style="1" customWidth="1"/>
    <col min="13055" max="13057" width="8.85546875" style="1"/>
    <col min="13058" max="13058" width="11" style="1" customWidth="1"/>
    <col min="13059" max="13059" width="8.85546875" style="1"/>
    <col min="13060" max="13060" width="10.5703125" style="1" customWidth="1"/>
    <col min="13061" max="13294" width="8.85546875" style="1"/>
    <col min="13295" max="13295" width="35.42578125" style="1" customWidth="1"/>
    <col min="13296" max="13299" width="0" style="1" hidden="1" customWidth="1"/>
    <col min="13300" max="13300" width="11.7109375" style="1" customWidth="1"/>
    <col min="13301" max="13301" width="18.7109375" style="1" customWidth="1"/>
    <col min="13302" max="13302" width="11.7109375" style="1" customWidth="1"/>
    <col min="13303" max="13303" width="15" style="1" customWidth="1"/>
    <col min="13304" max="13304" width="11.7109375" style="1" customWidth="1"/>
    <col min="13305" max="13305" width="17.42578125" style="1" customWidth="1"/>
    <col min="13306" max="13306" width="11.7109375" style="1" customWidth="1"/>
    <col min="13307" max="13307" width="15" style="1" customWidth="1"/>
    <col min="13308" max="13308" width="15.7109375" style="1" customWidth="1"/>
    <col min="13309" max="13310" width="17.28515625" style="1" customWidth="1"/>
    <col min="13311" max="13313" width="8.85546875" style="1"/>
    <col min="13314" max="13314" width="11" style="1" customWidth="1"/>
    <col min="13315" max="13315" width="8.85546875" style="1"/>
    <col min="13316" max="13316" width="10.5703125" style="1" customWidth="1"/>
    <col min="13317" max="13550" width="8.85546875" style="1"/>
    <col min="13551" max="13551" width="35.42578125" style="1" customWidth="1"/>
    <col min="13552" max="13555" width="0" style="1" hidden="1" customWidth="1"/>
    <col min="13556" max="13556" width="11.7109375" style="1" customWidth="1"/>
    <col min="13557" max="13557" width="18.7109375" style="1" customWidth="1"/>
    <col min="13558" max="13558" width="11.7109375" style="1" customWidth="1"/>
    <col min="13559" max="13559" width="15" style="1" customWidth="1"/>
    <col min="13560" max="13560" width="11.7109375" style="1" customWidth="1"/>
    <col min="13561" max="13561" width="17.42578125" style="1" customWidth="1"/>
    <col min="13562" max="13562" width="11.7109375" style="1" customWidth="1"/>
    <col min="13563" max="13563" width="15" style="1" customWidth="1"/>
    <col min="13564" max="13564" width="15.7109375" style="1" customWidth="1"/>
    <col min="13565" max="13566" width="17.28515625" style="1" customWidth="1"/>
    <col min="13567" max="13569" width="8.85546875" style="1"/>
    <col min="13570" max="13570" width="11" style="1" customWidth="1"/>
    <col min="13571" max="13571" width="8.85546875" style="1"/>
    <col min="13572" max="13572" width="10.5703125" style="1" customWidth="1"/>
    <col min="13573" max="13806" width="8.85546875" style="1"/>
    <col min="13807" max="13807" width="35.42578125" style="1" customWidth="1"/>
    <col min="13808" max="13811" width="0" style="1" hidden="1" customWidth="1"/>
    <col min="13812" max="13812" width="11.7109375" style="1" customWidth="1"/>
    <col min="13813" max="13813" width="18.7109375" style="1" customWidth="1"/>
    <col min="13814" max="13814" width="11.7109375" style="1" customWidth="1"/>
    <col min="13815" max="13815" width="15" style="1" customWidth="1"/>
    <col min="13816" max="13816" width="11.7109375" style="1" customWidth="1"/>
    <col min="13817" max="13817" width="17.42578125" style="1" customWidth="1"/>
    <col min="13818" max="13818" width="11.7109375" style="1" customWidth="1"/>
    <col min="13819" max="13819" width="15" style="1" customWidth="1"/>
    <col min="13820" max="13820" width="15.7109375" style="1" customWidth="1"/>
    <col min="13821" max="13822" width="17.28515625" style="1" customWidth="1"/>
    <col min="13823" max="13825" width="8.85546875" style="1"/>
    <col min="13826" max="13826" width="11" style="1" customWidth="1"/>
    <col min="13827" max="13827" width="8.85546875" style="1"/>
    <col min="13828" max="13828" width="10.5703125" style="1" customWidth="1"/>
    <col min="13829" max="14062" width="8.85546875" style="1"/>
    <col min="14063" max="14063" width="35.42578125" style="1" customWidth="1"/>
    <col min="14064" max="14067" width="0" style="1" hidden="1" customWidth="1"/>
    <col min="14068" max="14068" width="11.7109375" style="1" customWidth="1"/>
    <col min="14069" max="14069" width="18.7109375" style="1" customWidth="1"/>
    <col min="14070" max="14070" width="11.7109375" style="1" customWidth="1"/>
    <col min="14071" max="14071" width="15" style="1" customWidth="1"/>
    <col min="14072" max="14072" width="11.7109375" style="1" customWidth="1"/>
    <col min="14073" max="14073" width="17.42578125" style="1" customWidth="1"/>
    <col min="14074" max="14074" width="11.7109375" style="1" customWidth="1"/>
    <col min="14075" max="14075" width="15" style="1" customWidth="1"/>
    <col min="14076" max="14076" width="15.7109375" style="1" customWidth="1"/>
    <col min="14077" max="14078" width="17.28515625" style="1" customWidth="1"/>
    <col min="14079" max="14081" width="8.85546875" style="1"/>
    <col min="14082" max="14082" width="11" style="1" customWidth="1"/>
    <col min="14083" max="14083" width="8.85546875" style="1"/>
    <col min="14084" max="14084" width="10.5703125" style="1" customWidth="1"/>
    <col min="14085" max="14318" width="8.85546875" style="1"/>
    <col min="14319" max="14319" width="35.42578125" style="1" customWidth="1"/>
    <col min="14320" max="14323" width="0" style="1" hidden="1" customWidth="1"/>
    <col min="14324" max="14324" width="11.7109375" style="1" customWidth="1"/>
    <col min="14325" max="14325" width="18.7109375" style="1" customWidth="1"/>
    <col min="14326" max="14326" width="11.7109375" style="1" customWidth="1"/>
    <col min="14327" max="14327" width="15" style="1" customWidth="1"/>
    <col min="14328" max="14328" width="11.7109375" style="1" customWidth="1"/>
    <col min="14329" max="14329" width="17.42578125" style="1" customWidth="1"/>
    <col min="14330" max="14330" width="11.7109375" style="1" customWidth="1"/>
    <col min="14331" max="14331" width="15" style="1" customWidth="1"/>
    <col min="14332" max="14332" width="15.7109375" style="1" customWidth="1"/>
    <col min="14333" max="14334" width="17.28515625" style="1" customWidth="1"/>
    <col min="14335" max="14337" width="8.85546875" style="1"/>
    <col min="14338" max="14338" width="11" style="1" customWidth="1"/>
    <col min="14339" max="14339" width="8.85546875" style="1"/>
    <col min="14340" max="14340" width="10.5703125" style="1" customWidth="1"/>
    <col min="14341" max="14574" width="8.85546875" style="1"/>
    <col min="14575" max="14575" width="35.42578125" style="1" customWidth="1"/>
    <col min="14576" max="14579" width="0" style="1" hidden="1" customWidth="1"/>
    <col min="14580" max="14580" width="11.7109375" style="1" customWidth="1"/>
    <col min="14581" max="14581" width="18.7109375" style="1" customWidth="1"/>
    <col min="14582" max="14582" width="11.7109375" style="1" customWidth="1"/>
    <col min="14583" max="14583" width="15" style="1" customWidth="1"/>
    <col min="14584" max="14584" width="11.7109375" style="1" customWidth="1"/>
    <col min="14585" max="14585" width="17.42578125" style="1" customWidth="1"/>
    <col min="14586" max="14586" width="11.7109375" style="1" customWidth="1"/>
    <col min="14587" max="14587" width="15" style="1" customWidth="1"/>
    <col min="14588" max="14588" width="15.7109375" style="1" customWidth="1"/>
    <col min="14589" max="14590" width="17.28515625" style="1" customWidth="1"/>
    <col min="14591" max="14593" width="8.85546875" style="1"/>
    <col min="14594" max="14594" width="11" style="1" customWidth="1"/>
    <col min="14595" max="14595" width="8.85546875" style="1"/>
    <col min="14596" max="14596" width="10.5703125" style="1" customWidth="1"/>
    <col min="14597" max="14830" width="8.85546875" style="1"/>
    <col min="14831" max="14831" width="35.42578125" style="1" customWidth="1"/>
    <col min="14832" max="14835" width="0" style="1" hidden="1" customWidth="1"/>
    <col min="14836" max="14836" width="11.7109375" style="1" customWidth="1"/>
    <col min="14837" max="14837" width="18.7109375" style="1" customWidth="1"/>
    <col min="14838" max="14838" width="11.7109375" style="1" customWidth="1"/>
    <col min="14839" max="14839" width="15" style="1" customWidth="1"/>
    <col min="14840" max="14840" width="11.7109375" style="1" customWidth="1"/>
    <col min="14841" max="14841" width="17.42578125" style="1" customWidth="1"/>
    <col min="14842" max="14842" width="11.7109375" style="1" customWidth="1"/>
    <col min="14843" max="14843" width="15" style="1" customWidth="1"/>
    <col min="14844" max="14844" width="15.7109375" style="1" customWidth="1"/>
    <col min="14845" max="14846" width="17.28515625" style="1" customWidth="1"/>
    <col min="14847" max="14849" width="8.85546875" style="1"/>
    <col min="14850" max="14850" width="11" style="1" customWidth="1"/>
    <col min="14851" max="14851" width="8.85546875" style="1"/>
    <col min="14852" max="14852" width="10.5703125" style="1" customWidth="1"/>
    <col min="14853" max="15086" width="8.85546875" style="1"/>
    <col min="15087" max="15087" width="35.42578125" style="1" customWidth="1"/>
    <col min="15088" max="15091" width="0" style="1" hidden="1" customWidth="1"/>
    <col min="15092" max="15092" width="11.7109375" style="1" customWidth="1"/>
    <col min="15093" max="15093" width="18.7109375" style="1" customWidth="1"/>
    <col min="15094" max="15094" width="11.7109375" style="1" customWidth="1"/>
    <col min="15095" max="15095" width="15" style="1" customWidth="1"/>
    <col min="15096" max="15096" width="11.7109375" style="1" customWidth="1"/>
    <col min="15097" max="15097" width="17.42578125" style="1" customWidth="1"/>
    <col min="15098" max="15098" width="11.7109375" style="1" customWidth="1"/>
    <col min="15099" max="15099" width="15" style="1" customWidth="1"/>
    <col min="15100" max="15100" width="15.7109375" style="1" customWidth="1"/>
    <col min="15101" max="15102" width="17.28515625" style="1" customWidth="1"/>
    <col min="15103" max="15105" width="8.85546875" style="1"/>
    <col min="15106" max="15106" width="11" style="1" customWidth="1"/>
    <col min="15107" max="15107" width="8.85546875" style="1"/>
    <col min="15108" max="15108" width="10.5703125" style="1" customWidth="1"/>
    <col min="15109" max="15342" width="8.85546875" style="1"/>
    <col min="15343" max="15343" width="35.42578125" style="1" customWidth="1"/>
    <col min="15344" max="15347" width="0" style="1" hidden="1" customWidth="1"/>
    <col min="15348" max="15348" width="11.7109375" style="1" customWidth="1"/>
    <col min="15349" max="15349" width="18.7109375" style="1" customWidth="1"/>
    <col min="15350" max="15350" width="11.7109375" style="1" customWidth="1"/>
    <col min="15351" max="15351" width="15" style="1" customWidth="1"/>
    <col min="15352" max="15352" width="11.7109375" style="1" customWidth="1"/>
    <col min="15353" max="15353" width="17.42578125" style="1" customWidth="1"/>
    <col min="15354" max="15354" width="11.7109375" style="1" customWidth="1"/>
    <col min="15355" max="15355" width="15" style="1" customWidth="1"/>
    <col min="15356" max="15356" width="15.7109375" style="1" customWidth="1"/>
    <col min="15357" max="15358" width="17.28515625" style="1" customWidth="1"/>
    <col min="15359" max="15361" width="8.85546875" style="1"/>
    <col min="15362" max="15362" width="11" style="1" customWidth="1"/>
    <col min="15363" max="15363" width="8.85546875" style="1"/>
    <col min="15364" max="15364" width="10.5703125" style="1" customWidth="1"/>
    <col min="15365" max="15598" width="8.85546875" style="1"/>
    <col min="15599" max="15599" width="35.42578125" style="1" customWidth="1"/>
    <col min="15600" max="15603" width="0" style="1" hidden="1" customWidth="1"/>
    <col min="15604" max="15604" width="11.7109375" style="1" customWidth="1"/>
    <col min="15605" max="15605" width="18.7109375" style="1" customWidth="1"/>
    <col min="15606" max="15606" width="11.7109375" style="1" customWidth="1"/>
    <col min="15607" max="15607" width="15" style="1" customWidth="1"/>
    <col min="15608" max="15608" width="11.7109375" style="1" customWidth="1"/>
    <col min="15609" max="15609" width="17.42578125" style="1" customWidth="1"/>
    <col min="15610" max="15610" width="11.7109375" style="1" customWidth="1"/>
    <col min="15611" max="15611" width="15" style="1" customWidth="1"/>
    <col min="15612" max="15612" width="15.7109375" style="1" customWidth="1"/>
    <col min="15613" max="15614" width="17.28515625" style="1" customWidth="1"/>
    <col min="15615" max="15617" width="8.85546875" style="1"/>
    <col min="15618" max="15618" width="11" style="1" customWidth="1"/>
    <col min="15619" max="15619" width="8.85546875" style="1"/>
    <col min="15620" max="15620" width="10.5703125" style="1" customWidth="1"/>
    <col min="15621" max="15854" width="8.85546875" style="1"/>
    <col min="15855" max="15855" width="35.42578125" style="1" customWidth="1"/>
    <col min="15856" max="15859" width="0" style="1" hidden="1" customWidth="1"/>
    <col min="15860" max="15860" width="11.7109375" style="1" customWidth="1"/>
    <col min="15861" max="15861" width="18.7109375" style="1" customWidth="1"/>
    <col min="15862" max="15862" width="11.7109375" style="1" customWidth="1"/>
    <col min="15863" max="15863" width="15" style="1" customWidth="1"/>
    <col min="15864" max="15864" width="11.7109375" style="1" customWidth="1"/>
    <col min="15865" max="15865" width="17.42578125" style="1" customWidth="1"/>
    <col min="15866" max="15866" width="11.7109375" style="1" customWidth="1"/>
    <col min="15867" max="15867" width="15" style="1" customWidth="1"/>
    <col min="15868" max="15868" width="15.7109375" style="1" customWidth="1"/>
    <col min="15869" max="15870" width="17.28515625" style="1" customWidth="1"/>
    <col min="15871" max="15873" width="8.85546875" style="1"/>
    <col min="15874" max="15874" width="11" style="1" customWidth="1"/>
    <col min="15875" max="15875" width="8.85546875" style="1"/>
    <col min="15876" max="15876" width="10.5703125" style="1" customWidth="1"/>
    <col min="15877" max="16110" width="8.85546875" style="1"/>
    <col min="16111" max="16111" width="35.42578125" style="1" customWidth="1"/>
    <col min="16112" max="16115" width="0" style="1" hidden="1" customWidth="1"/>
    <col min="16116" max="16116" width="11.7109375" style="1" customWidth="1"/>
    <col min="16117" max="16117" width="18.7109375" style="1" customWidth="1"/>
    <col min="16118" max="16118" width="11.7109375" style="1" customWidth="1"/>
    <col min="16119" max="16119" width="15" style="1" customWidth="1"/>
    <col min="16120" max="16120" width="11.7109375" style="1" customWidth="1"/>
    <col min="16121" max="16121" width="17.42578125" style="1" customWidth="1"/>
    <col min="16122" max="16122" width="11.7109375" style="1" customWidth="1"/>
    <col min="16123" max="16123" width="15" style="1" customWidth="1"/>
    <col min="16124" max="16124" width="15.7109375" style="1" customWidth="1"/>
    <col min="16125" max="16126" width="17.28515625" style="1" customWidth="1"/>
    <col min="16127" max="16129" width="8.85546875" style="1"/>
    <col min="16130" max="16130" width="11" style="1" customWidth="1"/>
    <col min="16131" max="16131" width="8.85546875" style="1"/>
    <col min="16132" max="16132" width="10.5703125" style="1" customWidth="1"/>
    <col min="16133" max="16384" width="8.85546875" style="1"/>
  </cols>
  <sheetData>
    <row r="1" spans="2:22" ht="14.25">
      <c r="N1" s="1051" t="s">
        <v>80</v>
      </c>
      <c r="O1" s="1051"/>
      <c r="P1" s="1051"/>
    </row>
    <row r="3" spans="2:22" ht="33.75" customHeight="1">
      <c r="B3" s="1039" t="s">
        <v>129</v>
      </c>
      <c r="C3" s="1039"/>
      <c r="D3" s="1039"/>
      <c r="E3" s="1039"/>
      <c r="F3" s="1039"/>
      <c r="G3" s="1039"/>
      <c r="H3" s="1039"/>
      <c r="I3" s="1039"/>
      <c r="J3" s="1039"/>
      <c r="K3" s="1039"/>
      <c r="L3" s="1039"/>
      <c r="M3" s="1039"/>
      <c r="N3" s="1039"/>
      <c r="O3" s="1039"/>
      <c r="P3" s="1039"/>
    </row>
    <row r="4" spans="2:22" ht="13.5" thickBot="1"/>
    <row r="5" spans="2:22" ht="13.5" thickBot="1">
      <c r="B5" s="1040" t="s">
        <v>124</v>
      </c>
      <c r="C5" s="1043" t="s">
        <v>128</v>
      </c>
      <c r="D5" s="1044"/>
      <c r="E5" s="1044"/>
      <c r="F5" s="1045"/>
      <c r="G5" s="1045"/>
      <c r="H5" s="1046"/>
      <c r="I5" s="1046"/>
      <c r="J5" s="1043" t="s">
        <v>189</v>
      </c>
      <c r="K5" s="1044"/>
      <c r="L5" s="1044"/>
      <c r="M5" s="1045"/>
      <c r="N5" s="1045"/>
      <c r="O5" s="1046"/>
      <c r="P5" s="1046"/>
      <c r="Q5" s="105"/>
    </row>
    <row r="6" spans="2:22" ht="32.25" customHeight="1">
      <c r="B6" s="1041"/>
      <c r="C6" s="1047" t="s">
        <v>121</v>
      </c>
      <c r="D6" s="1048"/>
      <c r="E6" s="1048"/>
      <c r="F6" s="1049"/>
      <c r="G6" s="1049" t="s">
        <v>122</v>
      </c>
      <c r="H6" s="1050"/>
      <c r="I6" s="1050"/>
      <c r="J6" s="1047" t="s">
        <v>121</v>
      </c>
      <c r="K6" s="1048"/>
      <c r="L6" s="1048"/>
      <c r="M6" s="1049"/>
      <c r="N6" s="1049" t="s">
        <v>122</v>
      </c>
      <c r="O6" s="1050"/>
      <c r="P6" s="1050"/>
      <c r="Q6" s="106"/>
    </row>
    <row r="7" spans="2:22" ht="64.5" thickBot="1">
      <c r="B7" s="1042"/>
      <c r="C7" s="110" t="s">
        <v>123</v>
      </c>
      <c r="D7" s="144" t="s">
        <v>191</v>
      </c>
      <c r="E7" s="144" t="s">
        <v>194</v>
      </c>
      <c r="F7" s="111" t="s">
        <v>126</v>
      </c>
      <c r="G7" s="112" t="s">
        <v>123</v>
      </c>
      <c r="H7" s="111" t="s">
        <v>127</v>
      </c>
      <c r="I7" s="111" t="s">
        <v>195</v>
      </c>
      <c r="J7" s="110" t="s">
        <v>123</v>
      </c>
      <c r="K7" s="144" t="s">
        <v>191</v>
      </c>
      <c r="L7" s="112" t="s">
        <v>194</v>
      </c>
      <c r="M7" s="111" t="s">
        <v>126</v>
      </c>
      <c r="N7" s="112" t="s">
        <v>123</v>
      </c>
      <c r="O7" s="111" t="s">
        <v>127</v>
      </c>
      <c r="P7" s="111" t="s">
        <v>195</v>
      </c>
      <c r="Q7" s="106"/>
    </row>
    <row r="8" spans="2:22">
      <c r="B8" s="113" t="s">
        <v>87</v>
      </c>
      <c r="C8" s="145">
        <v>7.8700000000000006E-2</v>
      </c>
      <c r="D8" s="153">
        <v>4.96</v>
      </c>
      <c r="E8" s="153">
        <v>2.99</v>
      </c>
      <c r="F8" s="153">
        <v>4.62</v>
      </c>
      <c r="G8" s="149">
        <v>6.5548012979509601E-2</v>
      </c>
      <c r="H8" s="156">
        <v>6.33</v>
      </c>
      <c r="I8" s="156">
        <v>5.99</v>
      </c>
      <c r="J8" s="145">
        <v>7.3899999999999993E-2</v>
      </c>
      <c r="K8" s="153">
        <v>5.16</v>
      </c>
      <c r="L8" s="153">
        <v>3.9299999999999997</v>
      </c>
      <c r="M8" s="153">
        <v>4.1399999999999997</v>
      </c>
      <c r="N8" s="149">
        <v>6.1967495572165E-2</v>
      </c>
      <c r="O8" s="156">
        <v>6.1800000000000006</v>
      </c>
      <c r="P8" s="156">
        <v>5.87</v>
      </c>
      <c r="Q8" s="108"/>
      <c r="S8" s="104"/>
      <c r="T8" s="104"/>
      <c r="V8" s="104"/>
    </row>
    <row r="9" spans="2:22">
      <c r="B9" s="114" t="s">
        <v>79</v>
      </c>
      <c r="C9" s="146">
        <v>7.3066574431353809E-2</v>
      </c>
      <c r="D9" s="153">
        <v>4.3999999999999995</v>
      </c>
      <c r="E9" s="153">
        <v>2.4299999999999997</v>
      </c>
      <c r="F9" s="153">
        <v>4.0599999999999996</v>
      </c>
      <c r="G9" s="150">
        <v>6.3391234123602577E-2</v>
      </c>
      <c r="H9" s="156">
        <v>6.12</v>
      </c>
      <c r="I9" s="156">
        <v>5.7799999999999994</v>
      </c>
      <c r="J9" s="146">
        <v>6.8675233274560404E-2</v>
      </c>
      <c r="K9" s="153">
        <v>4.6400000000000006</v>
      </c>
      <c r="L9" s="153">
        <v>3.41</v>
      </c>
      <c r="M9" s="153">
        <v>3.62</v>
      </c>
      <c r="N9" s="150">
        <v>5.9884060424938802E-2</v>
      </c>
      <c r="O9" s="156">
        <v>5.9700000000000006</v>
      </c>
      <c r="P9" s="156">
        <v>5.66</v>
      </c>
      <c r="Q9" s="108"/>
      <c r="S9" s="104"/>
      <c r="T9" s="104"/>
    </row>
    <row r="10" spans="2:22">
      <c r="B10" s="114" t="s">
        <v>78</v>
      </c>
      <c r="C10" s="146">
        <v>8.0399999999999985E-2</v>
      </c>
      <c r="D10" s="153">
        <v>5.129999999999999</v>
      </c>
      <c r="E10" s="153">
        <v>3.1599999999999993</v>
      </c>
      <c r="F10" s="153">
        <v>4.7899999999999991</v>
      </c>
      <c r="G10" s="150">
        <v>7.084732847828068E-2</v>
      </c>
      <c r="H10" s="156">
        <v>6.86</v>
      </c>
      <c r="I10" s="156">
        <v>6.52</v>
      </c>
      <c r="J10" s="146">
        <v>7.7299999999999994E-2</v>
      </c>
      <c r="K10" s="153">
        <v>5.5</v>
      </c>
      <c r="L10" s="153">
        <v>4.2700000000000005</v>
      </c>
      <c r="M10" s="153">
        <v>4.4800000000000004</v>
      </c>
      <c r="N10" s="150">
        <v>6.7558700040191794E-2</v>
      </c>
      <c r="O10" s="156">
        <v>6.74</v>
      </c>
      <c r="P10" s="156">
        <v>6.43</v>
      </c>
      <c r="Q10" s="108"/>
      <c r="S10" s="104"/>
      <c r="T10" s="104"/>
    </row>
    <row r="11" spans="2:22" ht="25.5">
      <c r="B11" s="114" t="s">
        <v>188</v>
      </c>
      <c r="C11" s="146">
        <v>7.6631108149815302E-2</v>
      </c>
      <c r="D11" s="153">
        <v>4.75</v>
      </c>
      <c r="E11" s="153">
        <v>2.7800000000000002</v>
      </c>
      <c r="F11" s="153">
        <v>4.41</v>
      </c>
      <c r="G11" s="150">
        <v>6.9075042317844504E-2</v>
      </c>
      <c r="H11" s="156">
        <v>6.69</v>
      </c>
      <c r="I11" s="156">
        <v>6.35</v>
      </c>
      <c r="J11" s="146">
        <v>7.2177254878464006E-2</v>
      </c>
      <c r="K11" s="153">
        <v>4.99</v>
      </c>
      <c r="L11" s="153">
        <v>3.76</v>
      </c>
      <c r="M11" s="153">
        <v>3.9699999999999998</v>
      </c>
      <c r="N11" s="150">
        <v>6.5302957131758405E-2</v>
      </c>
      <c r="O11" s="156">
        <v>6.5100000000000007</v>
      </c>
      <c r="P11" s="156">
        <v>6.2</v>
      </c>
      <c r="Q11" s="108"/>
      <c r="S11" s="104"/>
      <c r="T11" s="104"/>
    </row>
    <row r="12" spans="2:22">
      <c r="B12" s="114" t="s">
        <v>177</v>
      </c>
      <c r="C12" s="146">
        <v>8.2600000000000007E-2</v>
      </c>
      <c r="D12" s="153">
        <v>5.35</v>
      </c>
      <c r="E12" s="153">
        <v>3.38</v>
      </c>
      <c r="F12" s="153">
        <v>5.01</v>
      </c>
      <c r="G12" s="150">
        <v>7.0811775559108003E-2</v>
      </c>
      <c r="H12" s="156">
        <v>6.86</v>
      </c>
      <c r="I12" s="156">
        <v>6.52</v>
      </c>
      <c r="J12" s="146">
        <v>7.6499999999999999E-2</v>
      </c>
      <c r="K12" s="153">
        <v>5.42</v>
      </c>
      <c r="L12" s="153">
        <v>4.1900000000000004</v>
      </c>
      <c r="M12" s="153">
        <v>4.4000000000000004</v>
      </c>
      <c r="N12" s="150">
        <v>6.2765589615983802E-2</v>
      </c>
      <c r="O12" s="156">
        <v>6.2600000000000007</v>
      </c>
      <c r="P12" s="156">
        <v>5.95</v>
      </c>
      <c r="Q12" s="108"/>
      <c r="S12" s="104"/>
      <c r="T12" s="104"/>
    </row>
    <row r="13" spans="2:22" ht="39" thickBot="1">
      <c r="B13" s="115" t="s">
        <v>190</v>
      </c>
      <c r="C13" s="147">
        <v>7.8694216287608518E-2</v>
      </c>
      <c r="D13" s="154">
        <v>4.96</v>
      </c>
      <c r="E13" s="154">
        <v>2.99</v>
      </c>
      <c r="F13" s="154">
        <v>4.62</v>
      </c>
      <c r="G13" s="151">
        <v>6.6518773061548714E-2</v>
      </c>
      <c r="H13" s="157">
        <v>6.4300000000000006</v>
      </c>
      <c r="I13" s="157">
        <v>6.09</v>
      </c>
      <c r="J13" s="147">
        <v>6.8596000300752996E-2</v>
      </c>
      <c r="K13" s="154">
        <v>4.6300000000000008</v>
      </c>
      <c r="L13" s="154">
        <v>3.4000000000000004</v>
      </c>
      <c r="M13" s="154">
        <v>3.6100000000000003</v>
      </c>
      <c r="N13" s="151">
        <v>6.3064863345545702E-2</v>
      </c>
      <c r="O13" s="157">
        <v>6.29</v>
      </c>
      <c r="P13" s="157">
        <v>5.9799999999999995</v>
      </c>
      <c r="Q13" s="108"/>
      <c r="S13" s="104"/>
      <c r="T13" s="104"/>
    </row>
    <row r="14" spans="2:22" ht="13.5" thickBot="1">
      <c r="B14" s="107" t="s">
        <v>125</v>
      </c>
      <c r="C14" s="148">
        <v>7.6237040568416348E-2</v>
      </c>
      <c r="D14" s="155">
        <v>4.71</v>
      </c>
      <c r="E14" s="155">
        <v>2.74</v>
      </c>
      <c r="F14" s="155">
        <v>4.37</v>
      </c>
      <c r="G14" s="152">
        <v>6.6757291123212895E-2</v>
      </c>
      <c r="H14" s="158">
        <v>6.46</v>
      </c>
      <c r="I14" s="158">
        <v>6.1199999999999992</v>
      </c>
      <c r="J14" s="148">
        <v>6.7493697209527997E-2</v>
      </c>
      <c r="K14" s="155">
        <v>4.5199999999999996</v>
      </c>
      <c r="L14" s="155">
        <v>3.29</v>
      </c>
      <c r="M14" s="155">
        <v>3.5</v>
      </c>
      <c r="N14" s="152">
        <v>6.2986658896495906E-2</v>
      </c>
      <c r="O14" s="158">
        <v>6.28</v>
      </c>
      <c r="P14" s="158">
        <v>5.97</v>
      </c>
      <c r="Q14" s="108"/>
      <c r="S14" s="104"/>
      <c r="T14" s="104"/>
    </row>
    <row r="18" spans="2:2">
      <c r="B18" s="109"/>
    </row>
  </sheetData>
  <mergeCells count="9">
    <mergeCell ref="N1:P1"/>
    <mergeCell ref="B3:P3"/>
    <mergeCell ref="B5:B7"/>
    <mergeCell ref="C5:I5"/>
    <mergeCell ref="J5:P5"/>
    <mergeCell ref="C6:F6"/>
    <mergeCell ref="G6:I6"/>
    <mergeCell ref="J6:M6"/>
    <mergeCell ref="N6:P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B1:C42"/>
  <sheetViews>
    <sheetView workbookViewId="0">
      <selection activeCell="C6" sqref="C6"/>
    </sheetView>
  </sheetViews>
  <sheetFormatPr defaultColWidth="9.140625" defaultRowHeight="14.25"/>
  <cols>
    <col min="1" max="1" width="5.140625" style="512" customWidth="1"/>
    <col min="2" max="2" width="50.42578125" style="512" customWidth="1"/>
    <col min="3" max="3" width="81.140625" style="512" customWidth="1"/>
    <col min="4" max="257" width="9.140625" style="512"/>
    <col min="258" max="258" width="50.42578125" style="512" customWidth="1"/>
    <col min="259" max="259" width="81.140625" style="512" customWidth="1"/>
    <col min="260" max="513" width="9.140625" style="512"/>
    <col min="514" max="514" width="50.42578125" style="512" customWidth="1"/>
    <col min="515" max="515" width="81.140625" style="512" customWidth="1"/>
    <col min="516" max="769" width="9.140625" style="512"/>
    <col min="770" max="770" width="50.42578125" style="512" customWidth="1"/>
    <col min="771" max="771" width="81.140625" style="512" customWidth="1"/>
    <col min="772" max="1025" width="9.140625" style="512"/>
    <col min="1026" max="1026" width="50.42578125" style="512" customWidth="1"/>
    <col min="1027" max="1027" width="81.140625" style="512" customWidth="1"/>
    <col min="1028" max="1281" width="9.140625" style="512"/>
    <col min="1282" max="1282" width="50.42578125" style="512" customWidth="1"/>
    <col min="1283" max="1283" width="81.140625" style="512" customWidth="1"/>
    <col min="1284" max="1537" width="9.140625" style="512"/>
    <col min="1538" max="1538" width="50.42578125" style="512" customWidth="1"/>
    <col min="1539" max="1539" width="81.140625" style="512" customWidth="1"/>
    <col min="1540" max="1793" width="9.140625" style="512"/>
    <col min="1794" max="1794" width="50.42578125" style="512" customWidth="1"/>
    <col min="1795" max="1795" width="81.140625" style="512" customWidth="1"/>
    <col min="1796" max="2049" width="9.140625" style="512"/>
    <col min="2050" max="2050" width="50.42578125" style="512" customWidth="1"/>
    <col min="2051" max="2051" width="81.140625" style="512" customWidth="1"/>
    <col min="2052" max="2305" width="9.140625" style="512"/>
    <col min="2306" max="2306" width="50.42578125" style="512" customWidth="1"/>
    <col min="2307" max="2307" width="81.140625" style="512" customWidth="1"/>
    <col min="2308" max="2561" width="9.140625" style="512"/>
    <col min="2562" max="2562" width="50.42578125" style="512" customWidth="1"/>
    <col min="2563" max="2563" width="81.140625" style="512" customWidth="1"/>
    <col min="2564" max="2817" width="9.140625" style="512"/>
    <col min="2818" max="2818" width="50.42578125" style="512" customWidth="1"/>
    <col min="2819" max="2819" width="81.140625" style="512" customWidth="1"/>
    <col min="2820" max="3073" width="9.140625" style="512"/>
    <col min="3074" max="3074" width="50.42578125" style="512" customWidth="1"/>
    <col min="3075" max="3075" width="81.140625" style="512" customWidth="1"/>
    <col min="3076" max="3329" width="9.140625" style="512"/>
    <col min="3330" max="3330" width="50.42578125" style="512" customWidth="1"/>
    <col min="3331" max="3331" width="81.140625" style="512" customWidth="1"/>
    <col min="3332" max="3585" width="9.140625" style="512"/>
    <col min="3586" max="3586" width="50.42578125" style="512" customWidth="1"/>
    <col min="3587" max="3587" width="81.140625" style="512" customWidth="1"/>
    <col min="3588" max="3841" width="9.140625" style="512"/>
    <col min="3842" max="3842" width="50.42578125" style="512" customWidth="1"/>
    <col min="3843" max="3843" width="81.140625" style="512" customWidth="1"/>
    <col min="3844" max="4097" width="9.140625" style="512"/>
    <col min="4098" max="4098" width="50.42578125" style="512" customWidth="1"/>
    <col min="4099" max="4099" width="81.140625" style="512" customWidth="1"/>
    <col min="4100" max="4353" width="9.140625" style="512"/>
    <col min="4354" max="4354" width="50.42578125" style="512" customWidth="1"/>
    <col min="4355" max="4355" width="81.140625" style="512" customWidth="1"/>
    <col min="4356" max="4609" width="9.140625" style="512"/>
    <col min="4610" max="4610" width="50.42578125" style="512" customWidth="1"/>
    <col min="4611" max="4611" width="81.140625" style="512" customWidth="1"/>
    <col min="4612" max="4865" width="9.140625" style="512"/>
    <col min="4866" max="4866" width="50.42578125" style="512" customWidth="1"/>
    <col min="4867" max="4867" width="81.140625" style="512" customWidth="1"/>
    <col min="4868" max="5121" width="9.140625" style="512"/>
    <col min="5122" max="5122" width="50.42578125" style="512" customWidth="1"/>
    <col min="5123" max="5123" width="81.140625" style="512" customWidth="1"/>
    <col min="5124" max="5377" width="9.140625" style="512"/>
    <col min="5378" max="5378" width="50.42578125" style="512" customWidth="1"/>
    <col min="5379" max="5379" width="81.140625" style="512" customWidth="1"/>
    <col min="5380" max="5633" width="9.140625" style="512"/>
    <col min="5634" max="5634" width="50.42578125" style="512" customWidth="1"/>
    <col min="5635" max="5635" width="81.140625" style="512" customWidth="1"/>
    <col min="5636" max="5889" width="9.140625" style="512"/>
    <col min="5890" max="5890" width="50.42578125" style="512" customWidth="1"/>
    <col min="5891" max="5891" width="81.140625" style="512" customWidth="1"/>
    <col min="5892" max="6145" width="9.140625" style="512"/>
    <col min="6146" max="6146" width="50.42578125" style="512" customWidth="1"/>
    <col min="6147" max="6147" width="81.140625" style="512" customWidth="1"/>
    <col min="6148" max="6401" width="9.140625" style="512"/>
    <col min="6402" max="6402" width="50.42578125" style="512" customWidth="1"/>
    <col min="6403" max="6403" width="81.140625" style="512" customWidth="1"/>
    <col min="6404" max="6657" width="9.140625" style="512"/>
    <col min="6658" max="6658" width="50.42578125" style="512" customWidth="1"/>
    <col min="6659" max="6659" width="81.140625" style="512" customWidth="1"/>
    <col min="6660" max="6913" width="9.140625" style="512"/>
    <col min="6914" max="6914" width="50.42578125" style="512" customWidth="1"/>
    <col min="6915" max="6915" width="81.140625" style="512" customWidth="1"/>
    <col min="6916" max="7169" width="9.140625" style="512"/>
    <col min="7170" max="7170" width="50.42578125" style="512" customWidth="1"/>
    <col min="7171" max="7171" width="81.140625" style="512" customWidth="1"/>
    <col min="7172" max="7425" width="9.140625" style="512"/>
    <col min="7426" max="7426" width="50.42578125" style="512" customWidth="1"/>
    <col min="7427" max="7427" width="81.140625" style="512" customWidth="1"/>
    <col min="7428" max="7681" width="9.140625" style="512"/>
    <col min="7682" max="7682" width="50.42578125" style="512" customWidth="1"/>
    <col min="7683" max="7683" width="81.140625" style="512" customWidth="1"/>
    <col min="7684" max="7937" width="9.140625" style="512"/>
    <col min="7938" max="7938" width="50.42578125" style="512" customWidth="1"/>
    <col min="7939" max="7939" width="81.140625" style="512" customWidth="1"/>
    <col min="7940" max="8193" width="9.140625" style="512"/>
    <col min="8194" max="8194" width="50.42578125" style="512" customWidth="1"/>
    <col min="8195" max="8195" width="81.140625" style="512" customWidth="1"/>
    <col min="8196" max="8449" width="9.140625" style="512"/>
    <col min="8450" max="8450" width="50.42578125" style="512" customWidth="1"/>
    <col min="8451" max="8451" width="81.140625" style="512" customWidth="1"/>
    <col min="8452" max="8705" width="9.140625" style="512"/>
    <col min="8706" max="8706" width="50.42578125" style="512" customWidth="1"/>
    <col min="8707" max="8707" width="81.140625" style="512" customWidth="1"/>
    <col min="8708" max="8961" width="9.140625" style="512"/>
    <col min="8962" max="8962" width="50.42578125" style="512" customWidth="1"/>
    <col min="8963" max="8963" width="81.140625" style="512" customWidth="1"/>
    <col min="8964" max="9217" width="9.140625" style="512"/>
    <col min="9218" max="9218" width="50.42578125" style="512" customWidth="1"/>
    <col min="9219" max="9219" width="81.140625" style="512" customWidth="1"/>
    <col min="9220" max="9473" width="9.140625" style="512"/>
    <col min="9474" max="9474" width="50.42578125" style="512" customWidth="1"/>
    <col min="9475" max="9475" width="81.140625" style="512" customWidth="1"/>
    <col min="9476" max="9729" width="9.140625" style="512"/>
    <col min="9730" max="9730" width="50.42578125" style="512" customWidth="1"/>
    <col min="9731" max="9731" width="81.140625" style="512" customWidth="1"/>
    <col min="9732" max="9985" width="9.140625" style="512"/>
    <col min="9986" max="9986" width="50.42578125" style="512" customWidth="1"/>
    <col min="9987" max="9987" width="81.140625" style="512" customWidth="1"/>
    <col min="9988" max="10241" width="9.140625" style="512"/>
    <col min="10242" max="10242" width="50.42578125" style="512" customWidth="1"/>
    <col min="10243" max="10243" width="81.140625" style="512" customWidth="1"/>
    <col min="10244" max="10497" width="9.140625" style="512"/>
    <col min="10498" max="10498" width="50.42578125" style="512" customWidth="1"/>
    <col min="10499" max="10499" width="81.140625" style="512" customWidth="1"/>
    <col min="10500" max="10753" width="9.140625" style="512"/>
    <col min="10754" max="10754" width="50.42578125" style="512" customWidth="1"/>
    <col min="10755" max="10755" width="81.140625" style="512" customWidth="1"/>
    <col min="10756" max="11009" width="9.140625" style="512"/>
    <col min="11010" max="11010" width="50.42578125" style="512" customWidth="1"/>
    <col min="11011" max="11011" width="81.140625" style="512" customWidth="1"/>
    <col min="11012" max="11265" width="9.140625" style="512"/>
    <col min="11266" max="11266" width="50.42578125" style="512" customWidth="1"/>
    <col min="11267" max="11267" width="81.140625" style="512" customWidth="1"/>
    <col min="11268" max="11521" width="9.140625" style="512"/>
    <col min="11522" max="11522" width="50.42578125" style="512" customWidth="1"/>
    <col min="11523" max="11523" width="81.140625" style="512" customWidth="1"/>
    <col min="11524" max="11777" width="9.140625" style="512"/>
    <col min="11778" max="11778" width="50.42578125" style="512" customWidth="1"/>
    <col min="11779" max="11779" width="81.140625" style="512" customWidth="1"/>
    <col min="11780" max="12033" width="9.140625" style="512"/>
    <col min="12034" max="12034" width="50.42578125" style="512" customWidth="1"/>
    <col min="12035" max="12035" width="81.140625" style="512" customWidth="1"/>
    <col min="12036" max="12289" width="9.140625" style="512"/>
    <col min="12290" max="12290" width="50.42578125" style="512" customWidth="1"/>
    <col min="12291" max="12291" width="81.140625" style="512" customWidth="1"/>
    <col min="12292" max="12545" width="9.140625" style="512"/>
    <col min="12546" max="12546" width="50.42578125" style="512" customWidth="1"/>
    <col min="12547" max="12547" width="81.140625" style="512" customWidth="1"/>
    <col min="12548" max="12801" width="9.140625" style="512"/>
    <col min="12802" max="12802" width="50.42578125" style="512" customWidth="1"/>
    <col min="12803" max="12803" width="81.140625" style="512" customWidth="1"/>
    <col min="12804" max="13057" width="9.140625" style="512"/>
    <col min="13058" max="13058" width="50.42578125" style="512" customWidth="1"/>
    <col min="13059" max="13059" width="81.140625" style="512" customWidth="1"/>
    <col min="13060" max="13313" width="9.140625" style="512"/>
    <col min="13314" max="13314" width="50.42578125" style="512" customWidth="1"/>
    <col min="13315" max="13315" width="81.140625" style="512" customWidth="1"/>
    <col min="13316" max="13569" width="9.140625" style="512"/>
    <col min="13570" max="13570" width="50.42578125" style="512" customWidth="1"/>
    <col min="13571" max="13571" width="81.140625" style="512" customWidth="1"/>
    <col min="13572" max="13825" width="9.140625" style="512"/>
    <col min="13826" max="13826" width="50.42578125" style="512" customWidth="1"/>
    <col min="13827" max="13827" width="81.140625" style="512" customWidth="1"/>
    <col min="13828" max="14081" width="9.140625" style="512"/>
    <col min="14082" max="14082" width="50.42578125" style="512" customWidth="1"/>
    <col min="14083" max="14083" width="81.140625" style="512" customWidth="1"/>
    <col min="14084" max="14337" width="9.140625" style="512"/>
    <col min="14338" max="14338" width="50.42578125" style="512" customWidth="1"/>
    <col min="14339" max="14339" width="81.140625" style="512" customWidth="1"/>
    <col min="14340" max="14593" width="9.140625" style="512"/>
    <col min="14594" max="14594" width="50.42578125" style="512" customWidth="1"/>
    <col min="14595" max="14595" width="81.140625" style="512" customWidth="1"/>
    <col min="14596" max="14849" width="9.140625" style="512"/>
    <col min="14850" max="14850" width="50.42578125" style="512" customWidth="1"/>
    <col min="14851" max="14851" width="81.140625" style="512" customWidth="1"/>
    <col min="14852" max="15105" width="9.140625" style="512"/>
    <col min="15106" max="15106" width="50.42578125" style="512" customWidth="1"/>
    <col min="15107" max="15107" width="81.140625" style="512" customWidth="1"/>
    <col min="15108" max="15361" width="9.140625" style="512"/>
    <col min="15362" max="15362" width="50.42578125" style="512" customWidth="1"/>
    <col min="15363" max="15363" width="81.140625" style="512" customWidth="1"/>
    <col min="15364" max="15617" width="9.140625" style="512"/>
    <col min="15618" max="15618" width="50.42578125" style="512" customWidth="1"/>
    <col min="15619" max="15619" width="81.140625" style="512" customWidth="1"/>
    <col min="15620" max="15873" width="9.140625" style="512"/>
    <col min="15874" max="15874" width="50.42578125" style="512" customWidth="1"/>
    <col min="15875" max="15875" width="81.140625" style="512" customWidth="1"/>
    <col min="15876" max="16129" width="9.140625" style="512"/>
    <col min="16130" max="16130" width="50.42578125" style="512" customWidth="1"/>
    <col min="16131" max="16131" width="81.140625" style="512" customWidth="1"/>
    <col min="16132" max="16384" width="9.140625" style="512"/>
  </cols>
  <sheetData>
    <row r="1" spans="2:3">
      <c r="C1" s="550" t="s">
        <v>1070</v>
      </c>
    </row>
    <row r="3" spans="2:3">
      <c r="B3" s="551" t="s">
        <v>30</v>
      </c>
      <c r="C3" s="551"/>
    </row>
    <row r="5" spans="2:3" ht="15" thickBot="1"/>
    <row r="6" spans="2:3" ht="15" thickBot="1">
      <c r="B6" s="925" t="s">
        <v>31</v>
      </c>
      <c r="C6" s="926" t="s">
        <v>32</v>
      </c>
    </row>
    <row r="7" spans="2:3" ht="15" thickBot="1">
      <c r="B7" s="1052" t="s">
        <v>33</v>
      </c>
      <c r="C7" s="1053"/>
    </row>
    <row r="8" spans="2:3">
      <c r="B8" s="921" t="s">
        <v>817</v>
      </c>
      <c r="C8" s="922" t="s">
        <v>818</v>
      </c>
    </row>
    <row r="9" spans="2:3">
      <c r="B9" s="914" t="s">
        <v>34</v>
      </c>
      <c r="C9" s="915" t="s">
        <v>819</v>
      </c>
    </row>
    <row r="10" spans="2:3" ht="25.5">
      <c r="B10" s="914" t="s">
        <v>820</v>
      </c>
      <c r="C10" s="915" t="s">
        <v>821</v>
      </c>
    </row>
    <row r="11" spans="2:3">
      <c r="B11" s="914" t="s">
        <v>35</v>
      </c>
      <c r="C11" s="915" t="s">
        <v>36</v>
      </c>
    </row>
    <row r="12" spans="2:3" ht="38.25">
      <c r="B12" s="916" t="s">
        <v>822</v>
      </c>
      <c r="C12" s="915" t="s">
        <v>823</v>
      </c>
    </row>
    <row r="13" spans="2:3" ht="63.75">
      <c r="B13" s="916" t="s">
        <v>782</v>
      </c>
      <c r="C13" s="915" t="s">
        <v>824</v>
      </c>
    </row>
    <row r="14" spans="2:3">
      <c r="B14" s="914" t="s">
        <v>37</v>
      </c>
      <c r="C14" s="917" t="s">
        <v>825</v>
      </c>
    </row>
    <row r="15" spans="2:3">
      <c r="B15" s="914" t="s">
        <v>826</v>
      </c>
      <c r="C15" s="917" t="s">
        <v>827</v>
      </c>
    </row>
    <row r="16" spans="2:3" ht="15" thickBot="1">
      <c r="B16" s="923" t="s">
        <v>828</v>
      </c>
      <c r="C16" s="924" t="s">
        <v>38</v>
      </c>
    </row>
    <row r="17" spans="2:3" ht="15" thickBot="1">
      <c r="B17" s="1052" t="s">
        <v>39</v>
      </c>
      <c r="C17" s="1053"/>
    </row>
    <row r="18" spans="2:3">
      <c r="B18" s="921" t="s">
        <v>40</v>
      </c>
      <c r="C18" s="922" t="s">
        <v>41</v>
      </c>
    </row>
    <row r="19" spans="2:3">
      <c r="B19" s="914" t="s">
        <v>42</v>
      </c>
      <c r="C19" s="915" t="s">
        <v>43</v>
      </c>
    </row>
    <row r="20" spans="2:3">
      <c r="B20" s="914" t="s">
        <v>44</v>
      </c>
      <c r="C20" s="915" t="s">
        <v>45</v>
      </c>
    </row>
    <row r="21" spans="2:3" ht="26.25" thickBot="1">
      <c r="B21" s="923" t="s">
        <v>46</v>
      </c>
      <c r="C21" s="924" t="s">
        <v>47</v>
      </c>
    </row>
    <row r="22" spans="2:3" ht="15" thickBot="1">
      <c r="B22" s="1052" t="s">
        <v>48</v>
      </c>
      <c r="C22" s="1053"/>
    </row>
    <row r="23" spans="2:3">
      <c r="B23" s="921" t="s">
        <v>829</v>
      </c>
      <c r="C23" s="922" t="s">
        <v>830</v>
      </c>
    </row>
    <row r="24" spans="2:3">
      <c r="B24" s="914" t="s">
        <v>831</v>
      </c>
      <c r="C24" s="915" t="s">
        <v>832</v>
      </c>
    </row>
    <row r="25" spans="2:3" ht="25.5">
      <c r="B25" s="914" t="s">
        <v>833</v>
      </c>
      <c r="C25" s="915" t="s">
        <v>834</v>
      </c>
    </row>
    <row r="26" spans="2:3">
      <c r="B26" s="914" t="s">
        <v>49</v>
      </c>
      <c r="C26" s="915" t="s">
        <v>50</v>
      </c>
    </row>
    <row r="27" spans="2:3" ht="25.5">
      <c r="B27" s="914" t="s">
        <v>51</v>
      </c>
      <c r="C27" s="915" t="s">
        <v>835</v>
      </c>
    </row>
    <row r="28" spans="2:3" ht="15" thickBot="1">
      <c r="B28" s="923" t="s">
        <v>52</v>
      </c>
      <c r="C28" s="924" t="s">
        <v>53</v>
      </c>
    </row>
    <row r="29" spans="2:3" ht="15" thickBot="1">
      <c r="B29" s="1052" t="s">
        <v>54</v>
      </c>
      <c r="C29" s="1053"/>
    </row>
    <row r="30" spans="2:3">
      <c r="B30" s="921" t="s">
        <v>836</v>
      </c>
      <c r="C30" s="922" t="s">
        <v>837</v>
      </c>
    </row>
    <row r="31" spans="2:3" ht="25.5">
      <c r="B31" s="914" t="s">
        <v>838</v>
      </c>
      <c r="C31" s="915" t="s">
        <v>839</v>
      </c>
    </row>
    <row r="32" spans="2:3">
      <c r="B32" s="914" t="s">
        <v>55</v>
      </c>
      <c r="C32" s="915" t="s">
        <v>840</v>
      </c>
    </row>
    <row r="33" spans="2:3" ht="25.5">
      <c r="B33" s="914" t="s">
        <v>841</v>
      </c>
      <c r="C33" s="915" t="s">
        <v>842</v>
      </c>
    </row>
    <row r="34" spans="2:3">
      <c r="B34" s="914" t="s">
        <v>843</v>
      </c>
      <c r="C34" s="915" t="s">
        <v>844</v>
      </c>
    </row>
    <row r="35" spans="2:3">
      <c r="B35" s="914" t="s">
        <v>845</v>
      </c>
      <c r="C35" s="915" t="s">
        <v>846</v>
      </c>
    </row>
    <row r="36" spans="2:3">
      <c r="B36" s="914" t="s">
        <v>56</v>
      </c>
      <c r="C36" s="915" t="s">
        <v>847</v>
      </c>
    </row>
    <row r="37" spans="2:3">
      <c r="B37" s="914" t="s">
        <v>57</v>
      </c>
      <c r="C37" s="915" t="s">
        <v>58</v>
      </c>
    </row>
    <row r="38" spans="2:3">
      <c r="B38" s="914" t="s">
        <v>59</v>
      </c>
      <c r="C38" s="915" t="s">
        <v>848</v>
      </c>
    </row>
    <row r="39" spans="2:3">
      <c r="B39" s="914" t="s">
        <v>849</v>
      </c>
      <c r="C39" s="915" t="s">
        <v>850</v>
      </c>
    </row>
    <row r="40" spans="2:3" ht="38.25">
      <c r="B40" s="914" t="s">
        <v>60</v>
      </c>
      <c r="C40" s="915" t="s">
        <v>851</v>
      </c>
    </row>
    <row r="41" spans="2:3" ht="25.5">
      <c r="B41" s="918" t="s">
        <v>23</v>
      </c>
      <c r="C41" s="915" t="s">
        <v>852</v>
      </c>
    </row>
    <row r="42" spans="2:3" ht="26.25" thickBot="1">
      <c r="B42" s="919" t="s">
        <v>61</v>
      </c>
      <c r="C42" s="920" t="s">
        <v>62</v>
      </c>
    </row>
  </sheetData>
  <mergeCells count="4">
    <mergeCell ref="B7:C7"/>
    <mergeCell ref="B17:C17"/>
    <mergeCell ref="B22:C22"/>
    <mergeCell ref="B29:C29"/>
  </mergeCells>
  <pageMargins left="0.17" right="0.16" top="0.35" bottom="0.18" header="0.17" footer="0.17"/>
  <pageSetup paperSize="9" scale="73"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AA193"/>
  <sheetViews>
    <sheetView zoomScale="90" zoomScaleNormal="90" workbookViewId="0">
      <selection activeCell="M1" sqref="M1"/>
    </sheetView>
  </sheetViews>
  <sheetFormatPr defaultColWidth="9.140625" defaultRowHeight="12.75"/>
  <cols>
    <col min="1" max="1" width="3.85546875" style="159" customWidth="1"/>
    <col min="2" max="2" width="1.42578125" style="159" customWidth="1"/>
    <col min="3" max="3" width="2.140625" style="159" customWidth="1"/>
    <col min="4" max="4" width="2.42578125" style="159" customWidth="1"/>
    <col min="5" max="5" width="65" style="159" customWidth="1"/>
    <col min="6" max="6" width="11.28515625" style="159" customWidth="1"/>
    <col min="7" max="7" width="12.42578125" style="159" customWidth="1"/>
    <col min="8" max="8" width="8" style="159" customWidth="1"/>
    <col min="9" max="9" width="9.28515625" style="159" bestFit="1" customWidth="1"/>
    <col min="10" max="10" width="9.28515625" style="160" bestFit="1" customWidth="1"/>
    <col min="11" max="12" width="12" style="160" customWidth="1"/>
    <col min="13" max="13" width="14.5703125" style="160" customWidth="1"/>
    <col min="14" max="14" width="9.140625" style="160"/>
    <col min="15" max="16384" width="9.140625" style="159"/>
  </cols>
  <sheetData>
    <row r="1" spans="1:14">
      <c r="M1" s="890" t="s">
        <v>1073</v>
      </c>
    </row>
    <row r="3" spans="1:14" ht="12.75" customHeight="1">
      <c r="B3" s="1191" t="s">
        <v>1031</v>
      </c>
      <c r="C3" s="1191"/>
      <c r="D3" s="1191"/>
      <c r="E3" s="1191"/>
      <c r="F3" s="1191"/>
      <c r="G3" s="1191"/>
      <c r="H3" s="1191"/>
      <c r="I3" s="1191"/>
      <c r="J3" s="1191"/>
      <c r="K3" s="1191"/>
      <c r="L3" s="1191"/>
      <c r="M3" s="1191"/>
    </row>
    <row r="5" spans="1:14" ht="13.5" thickBot="1">
      <c r="B5" s="226"/>
      <c r="C5" s="226"/>
      <c r="D5" s="226"/>
      <c r="E5" s="226"/>
      <c r="F5" s="226"/>
      <c r="G5" s="226"/>
      <c r="H5" s="226"/>
      <c r="I5" s="226"/>
      <c r="J5" s="226"/>
      <c r="K5" s="225"/>
      <c r="L5" s="1192" t="s">
        <v>327</v>
      </c>
      <c r="M5" s="1192"/>
    </row>
    <row r="6" spans="1:14" ht="13.15" customHeight="1" thickBot="1">
      <c r="B6" s="1193" t="s">
        <v>326</v>
      </c>
      <c r="C6" s="1194"/>
      <c r="D6" s="1194"/>
      <c r="E6" s="1195"/>
      <c r="F6" s="1199" t="s">
        <v>324</v>
      </c>
      <c r="G6" s="1200"/>
      <c r="H6" s="1200"/>
      <c r="I6" s="1201"/>
      <c r="J6" s="1199" t="s">
        <v>907</v>
      </c>
      <c r="K6" s="1200"/>
      <c r="L6" s="1200"/>
      <c r="M6" s="1201"/>
    </row>
    <row r="7" spans="1:14" ht="27" customHeight="1" thickBot="1">
      <c r="B7" s="1196"/>
      <c r="C7" s="1197"/>
      <c r="D7" s="1197"/>
      <c r="E7" s="1198"/>
      <c r="F7" s="224" t="s">
        <v>323</v>
      </c>
      <c r="G7" s="223" t="s">
        <v>322</v>
      </c>
      <c r="H7" s="222" t="s">
        <v>321</v>
      </c>
      <c r="I7" s="221" t="s">
        <v>320</v>
      </c>
      <c r="J7" s="224" t="s">
        <v>323</v>
      </c>
      <c r="K7" s="223" t="s">
        <v>322</v>
      </c>
      <c r="L7" s="222" t="s">
        <v>321</v>
      </c>
      <c r="M7" s="221" t="s">
        <v>320</v>
      </c>
    </row>
    <row r="8" spans="1:14" s="165" customFormat="1" ht="12.75" customHeight="1" thickBot="1">
      <c r="B8" s="1202" t="s">
        <v>319</v>
      </c>
      <c r="C8" s="1203"/>
      <c r="D8" s="1203"/>
      <c r="E8" s="1204"/>
      <c r="F8" s="171">
        <v>28510.43</v>
      </c>
      <c r="G8" s="170">
        <v>9805.9650000000001</v>
      </c>
      <c r="H8" s="169">
        <v>1664.2470000000001</v>
      </c>
      <c r="I8" s="168">
        <v>39980.642</v>
      </c>
      <c r="J8" s="171">
        <v>26771.403999999999</v>
      </c>
      <c r="K8" s="170">
        <v>9950.0580000000009</v>
      </c>
      <c r="L8" s="169">
        <v>1341.318</v>
      </c>
      <c r="M8" s="168">
        <v>38062.78</v>
      </c>
      <c r="N8" s="167"/>
    </row>
    <row r="9" spans="1:14" ht="12.75" customHeight="1">
      <c r="B9" s="1178" t="s">
        <v>318</v>
      </c>
      <c r="C9" s="1179"/>
      <c r="D9" s="1179"/>
      <c r="E9" s="1180"/>
      <c r="F9" s="198">
        <v>16728.258999999998</v>
      </c>
      <c r="G9" s="197">
        <v>6692.9</v>
      </c>
      <c r="H9" s="196">
        <v>1178.9860000000001</v>
      </c>
      <c r="I9" s="178">
        <v>24600.145</v>
      </c>
      <c r="J9" s="198">
        <v>14394.175999999999</v>
      </c>
      <c r="K9" s="197">
        <v>6270.9870000000001</v>
      </c>
      <c r="L9" s="196">
        <v>862.95600000000002</v>
      </c>
      <c r="M9" s="178">
        <v>21528.118999999999</v>
      </c>
      <c r="N9" s="167"/>
    </row>
    <row r="10" spans="1:14" ht="12.75" customHeight="1">
      <c r="B10" s="1181" t="s">
        <v>317</v>
      </c>
      <c r="C10" s="1182"/>
      <c r="D10" s="1182"/>
      <c r="E10" s="1183"/>
      <c r="F10" s="192">
        <v>2158.6280000000002</v>
      </c>
      <c r="G10" s="191">
        <v>528.25099999999998</v>
      </c>
      <c r="H10" s="190">
        <v>97.183000000000007</v>
      </c>
      <c r="I10" s="177">
        <v>2784.0619999999999</v>
      </c>
      <c r="J10" s="192">
        <v>2345.0859999999998</v>
      </c>
      <c r="K10" s="191">
        <v>808.40499999999997</v>
      </c>
      <c r="L10" s="190">
        <v>107.27</v>
      </c>
      <c r="M10" s="177">
        <v>3260.761</v>
      </c>
      <c r="N10" s="167"/>
    </row>
    <row r="11" spans="1:14" s="162" customFormat="1" ht="12.75" customHeight="1">
      <c r="B11" s="1184" t="s">
        <v>316</v>
      </c>
      <c r="C11" s="1150"/>
      <c r="D11" s="1150"/>
      <c r="E11" s="1151"/>
      <c r="F11" s="204">
        <v>0</v>
      </c>
      <c r="G11" s="203">
        <v>0</v>
      </c>
      <c r="H11" s="202">
        <v>3.5999999999999997E-2</v>
      </c>
      <c r="I11" s="177">
        <v>3.5999999999999997E-2</v>
      </c>
      <c r="J11" s="192">
        <v>0</v>
      </c>
      <c r="K11" s="191">
        <v>0</v>
      </c>
      <c r="L11" s="190">
        <v>0</v>
      </c>
      <c r="M11" s="177">
        <v>0</v>
      </c>
      <c r="N11" s="167"/>
    </row>
    <row r="12" spans="1:14" ht="12.75" customHeight="1">
      <c r="B12" s="1181" t="s">
        <v>315</v>
      </c>
      <c r="C12" s="1182"/>
      <c r="D12" s="1182"/>
      <c r="E12" s="1183"/>
      <c r="F12" s="192">
        <v>4.6189999999999998</v>
      </c>
      <c r="G12" s="191">
        <v>0.64900000000000002</v>
      </c>
      <c r="H12" s="190">
        <v>8.1000000000000003E-2</v>
      </c>
      <c r="I12" s="177">
        <v>5.3490000000000002</v>
      </c>
      <c r="J12" s="192">
        <v>13.388</v>
      </c>
      <c r="K12" s="191">
        <v>0.76</v>
      </c>
      <c r="L12" s="190">
        <v>0</v>
      </c>
      <c r="M12" s="177">
        <v>14.148</v>
      </c>
      <c r="N12" s="167"/>
    </row>
    <row r="13" spans="1:14" s="165" customFormat="1" ht="12.75" customHeight="1" thickBot="1">
      <c r="A13" s="159"/>
      <c r="B13" s="1185" t="s">
        <v>314</v>
      </c>
      <c r="C13" s="1186"/>
      <c r="D13" s="1186"/>
      <c r="E13" s="1187"/>
      <c r="F13" s="195">
        <v>9618.9240000000009</v>
      </c>
      <c r="G13" s="194">
        <v>2584.165</v>
      </c>
      <c r="H13" s="193">
        <v>387.96100000000001</v>
      </c>
      <c r="I13" s="173">
        <v>12591.05</v>
      </c>
      <c r="J13" s="195">
        <v>10018.754000000001</v>
      </c>
      <c r="K13" s="194">
        <v>2869.9059999999999</v>
      </c>
      <c r="L13" s="193">
        <v>371.09199999999998</v>
      </c>
      <c r="M13" s="173">
        <v>13259.752</v>
      </c>
      <c r="N13" s="167"/>
    </row>
    <row r="14" spans="1:14" ht="26.25" customHeight="1" thickBot="1">
      <c r="A14" s="165"/>
      <c r="B14" s="1188" t="s">
        <v>313</v>
      </c>
      <c r="C14" s="1189"/>
      <c r="D14" s="1189"/>
      <c r="E14" s="1190"/>
      <c r="F14" s="171">
        <v>639.95600000000002</v>
      </c>
      <c r="G14" s="170">
        <v>8.2219999999999995</v>
      </c>
      <c r="H14" s="169">
        <v>8.8350000000000009</v>
      </c>
      <c r="I14" s="168">
        <v>657.01300000000003</v>
      </c>
      <c r="J14" s="171">
        <v>698.55100000000004</v>
      </c>
      <c r="K14" s="170">
        <v>118.73399999999999</v>
      </c>
      <c r="L14" s="169">
        <v>8.3339999999999996</v>
      </c>
      <c r="M14" s="168">
        <v>825.61900000000003</v>
      </c>
      <c r="N14" s="167"/>
    </row>
    <row r="15" spans="1:14" ht="26.25" customHeight="1">
      <c r="B15" s="1178" t="s">
        <v>312</v>
      </c>
      <c r="C15" s="1179"/>
      <c r="D15" s="1179"/>
      <c r="E15" s="1180"/>
      <c r="F15" s="198">
        <v>347.04</v>
      </c>
      <c r="G15" s="197">
        <v>8.2219999999999995</v>
      </c>
      <c r="H15" s="196">
        <v>8.8350000000000009</v>
      </c>
      <c r="I15" s="178">
        <v>364.09699999999998</v>
      </c>
      <c r="J15" s="198">
        <v>353.904</v>
      </c>
      <c r="K15" s="197">
        <v>13.791</v>
      </c>
      <c r="L15" s="196">
        <v>8.3339999999999996</v>
      </c>
      <c r="M15" s="178">
        <v>376.029</v>
      </c>
      <c r="N15" s="167"/>
    </row>
    <row r="16" spans="1:14" ht="26.25" customHeight="1">
      <c r="B16" s="1181" t="s">
        <v>311</v>
      </c>
      <c r="C16" s="1182"/>
      <c r="D16" s="1182"/>
      <c r="E16" s="1183"/>
      <c r="F16" s="192">
        <v>285.51799999999997</v>
      </c>
      <c r="G16" s="191">
        <v>0</v>
      </c>
      <c r="H16" s="190">
        <v>0</v>
      </c>
      <c r="I16" s="177">
        <v>285.51799999999997</v>
      </c>
      <c r="J16" s="192">
        <v>329.98099999999999</v>
      </c>
      <c r="K16" s="191">
        <v>0</v>
      </c>
      <c r="L16" s="190">
        <v>0</v>
      </c>
      <c r="M16" s="177">
        <v>329.98099999999999</v>
      </c>
      <c r="N16" s="167"/>
    </row>
    <row r="17" spans="1:14" s="165" customFormat="1" ht="30" customHeight="1" thickBot="1">
      <c r="A17" s="159"/>
      <c r="B17" s="1205" t="s">
        <v>310</v>
      </c>
      <c r="C17" s="1206"/>
      <c r="D17" s="1206"/>
      <c r="E17" s="1207"/>
      <c r="F17" s="195">
        <v>7.3979999999999997</v>
      </c>
      <c r="G17" s="194">
        <v>0</v>
      </c>
      <c r="H17" s="193">
        <v>0</v>
      </c>
      <c r="I17" s="173">
        <v>7.3979999999999997</v>
      </c>
      <c r="J17" s="195">
        <v>14.666</v>
      </c>
      <c r="K17" s="194">
        <v>104.943</v>
      </c>
      <c r="L17" s="193">
        <v>0</v>
      </c>
      <c r="M17" s="173">
        <v>119.60899999999999</v>
      </c>
      <c r="N17" s="167"/>
    </row>
    <row r="18" spans="1:14" ht="12.75" customHeight="1" thickBot="1">
      <c r="A18" s="165"/>
      <c r="B18" s="1175" t="s">
        <v>309</v>
      </c>
      <c r="C18" s="1176"/>
      <c r="D18" s="1176"/>
      <c r="E18" s="1177"/>
      <c r="F18" s="171">
        <v>0</v>
      </c>
      <c r="G18" s="170">
        <v>9.0459999999999994</v>
      </c>
      <c r="H18" s="169">
        <v>0</v>
      </c>
      <c r="I18" s="168">
        <v>9.0459999999999994</v>
      </c>
      <c r="J18" s="171">
        <v>0</v>
      </c>
      <c r="K18" s="170">
        <v>0.38100000000000001</v>
      </c>
      <c r="L18" s="169">
        <v>0</v>
      </c>
      <c r="M18" s="168">
        <v>0.38100000000000001</v>
      </c>
      <c r="N18" s="167"/>
    </row>
    <row r="19" spans="1:14" s="165" customFormat="1" ht="26.25" customHeight="1" thickBot="1">
      <c r="A19" s="159"/>
      <c r="B19" s="1178" t="s">
        <v>308</v>
      </c>
      <c r="C19" s="1179"/>
      <c r="D19" s="1179"/>
      <c r="E19" s="1180"/>
      <c r="F19" s="219">
        <v>0</v>
      </c>
      <c r="G19" s="218">
        <v>9.0459999999999994</v>
      </c>
      <c r="H19" s="217">
        <v>0</v>
      </c>
      <c r="I19" s="183">
        <v>9.0459999999999994</v>
      </c>
      <c r="J19" s="219">
        <v>0</v>
      </c>
      <c r="K19" s="218">
        <v>0.38100000000000001</v>
      </c>
      <c r="L19" s="217">
        <v>0</v>
      </c>
      <c r="M19" s="183">
        <v>0.38100000000000001</v>
      </c>
      <c r="N19" s="167"/>
    </row>
    <row r="20" spans="1:14" s="165" customFormat="1" ht="26.25" customHeight="1" thickBot="1">
      <c r="B20" s="1061" t="s">
        <v>307</v>
      </c>
      <c r="C20" s="1062"/>
      <c r="D20" s="1062"/>
      <c r="E20" s="1063"/>
      <c r="F20" s="171">
        <v>0</v>
      </c>
      <c r="G20" s="170">
        <v>0</v>
      </c>
      <c r="H20" s="169">
        <v>0</v>
      </c>
      <c r="I20" s="168">
        <v>0</v>
      </c>
      <c r="J20" s="171">
        <v>0</v>
      </c>
      <c r="K20" s="170">
        <v>0</v>
      </c>
      <c r="L20" s="169">
        <v>0</v>
      </c>
      <c r="M20" s="168">
        <v>0</v>
      </c>
      <c r="N20" s="167"/>
    </row>
    <row r="21" spans="1:14" s="165" customFormat="1" ht="12.75" customHeight="1" thickBot="1">
      <c r="B21" s="1172" t="s">
        <v>306</v>
      </c>
      <c r="C21" s="1173"/>
      <c r="D21" s="1173"/>
      <c r="E21" s="1174"/>
      <c r="F21" s="171">
        <v>0</v>
      </c>
      <c r="G21" s="170">
        <v>0</v>
      </c>
      <c r="H21" s="169">
        <v>0</v>
      </c>
      <c r="I21" s="168">
        <v>0</v>
      </c>
      <c r="J21" s="171">
        <v>0.159</v>
      </c>
      <c r="K21" s="170">
        <v>0</v>
      </c>
      <c r="L21" s="169">
        <v>0</v>
      </c>
      <c r="M21" s="168">
        <v>0.159</v>
      </c>
      <c r="N21" s="167"/>
    </row>
    <row r="22" spans="1:14" ht="26.25" customHeight="1" thickBot="1">
      <c r="A22" s="165"/>
      <c r="B22" s="1061" t="s">
        <v>305</v>
      </c>
      <c r="C22" s="1062"/>
      <c r="D22" s="1062"/>
      <c r="E22" s="1063"/>
      <c r="F22" s="171">
        <v>149.16399999999999</v>
      </c>
      <c r="G22" s="170">
        <v>7175.5280000000002</v>
      </c>
      <c r="H22" s="169">
        <v>0</v>
      </c>
      <c r="I22" s="168">
        <v>7324.692</v>
      </c>
      <c r="J22" s="171">
        <v>3.2509999999999999</v>
      </c>
      <c r="K22" s="170">
        <v>7193.4660000000003</v>
      </c>
      <c r="L22" s="169">
        <v>0</v>
      </c>
      <c r="M22" s="168">
        <v>7196.7169999999996</v>
      </c>
      <c r="N22" s="167"/>
    </row>
    <row r="23" spans="1:14" ht="26.25" customHeight="1">
      <c r="B23" s="1103" t="s">
        <v>304</v>
      </c>
      <c r="C23" s="1104"/>
      <c r="D23" s="1104"/>
      <c r="E23" s="1105"/>
      <c r="F23" s="192">
        <v>0</v>
      </c>
      <c r="G23" s="191">
        <v>1605.2180000000001</v>
      </c>
      <c r="H23" s="190">
        <v>0</v>
      </c>
      <c r="I23" s="177">
        <v>1605.2180000000001</v>
      </c>
      <c r="J23" s="192">
        <v>0</v>
      </c>
      <c r="K23" s="191">
        <v>2777.348</v>
      </c>
      <c r="L23" s="190">
        <v>0</v>
      </c>
      <c r="M23" s="177">
        <v>2777.348</v>
      </c>
      <c r="N23" s="167"/>
    </row>
    <row r="24" spans="1:14" ht="26.25" customHeight="1">
      <c r="B24" s="1085" t="s">
        <v>303</v>
      </c>
      <c r="C24" s="1086"/>
      <c r="D24" s="1086"/>
      <c r="E24" s="1087"/>
      <c r="F24" s="192">
        <v>0</v>
      </c>
      <c r="G24" s="191">
        <v>4717.8950000000004</v>
      </c>
      <c r="H24" s="190">
        <v>0</v>
      </c>
      <c r="I24" s="177">
        <v>4717.8950000000004</v>
      </c>
      <c r="J24" s="192">
        <v>0</v>
      </c>
      <c r="K24" s="191">
        <v>4393.34</v>
      </c>
      <c r="L24" s="190">
        <v>0</v>
      </c>
      <c r="M24" s="177">
        <v>4393.34</v>
      </c>
      <c r="N24" s="167"/>
    </row>
    <row r="25" spans="1:14" s="165" customFormat="1" ht="32.25" customHeight="1" thickBot="1">
      <c r="A25" s="159"/>
      <c r="B25" s="1085" t="s">
        <v>302</v>
      </c>
      <c r="C25" s="1086"/>
      <c r="D25" s="1086"/>
      <c r="E25" s="1087"/>
      <c r="F25" s="192">
        <v>149.16399999999999</v>
      </c>
      <c r="G25" s="191">
        <v>852.41499999999996</v>
      </c>
      <c r="H25" s="190">
        <v>0</v>
      </c>
      <c r="I25" s="177">
        <v>1001.579</v>
      </c>
      <c r="J25" s="192">
        <v>3.2509999999999999</v>
      </c>
      <c r="K25" s="191">
        <v>22.777999999999999</v>
      </c>
      <c r="L25" s="190">
        <v>0</v>
      </c>
      <c r="M25" s="177">
        <v>26.029</v>
      </c>
      <c r="N25" s="167"/>
    </row>
    <row r="26" spans="1:14" ht="26.25" customHeight="1" thickBot="1">
      <c r="A26" s="165"/>
      <c r="B26" s="1061" t="s">
        <v>301</v>
      </c>
      <c r="C26" s="1062"/>
      <c r="D26" s="1062"/>
      <c r="E26" s="1063"/>
      <c r="F26" s="171">
        <v>40929.663999999997</v>
      </c>
      <c r="G26" s="170">
        <v>6287.1589999999997</v>
      </c>
      <c r="H26" s="169">
        <v>2957.884</v>
      </c>
      <c r="I26" s="168">
        <v>50174.707000000002</v>
      </c>
      <c r="J26" s="171">
        <v>43549.139000000003</v>
      </c>
      <c r="K26" s="170">
        <v>7990.6629999999996</v>
      </c>
      <c r="L26" s="169">
        <v>3104.6930000000002</v>
      </c>
      <c r="M26" s="168">
        <v>54644.495000000003</v>
      </c>
      <c r="N26" s="167"/>
    </row>
    <row r="27" spans="1:14" ht="26.25" customHeight="1">
      <c r="B27" s="1103" t="s">
        <v>300</v>
      </c>
      <c r="C27" s="1104"/>
      <c r="D27" s="1104"/>
      <c r="E27" s="1105"/>
      <c r="F27" s="192">
        <v>13749.985000000001</v>
      </c>
      <c r="G27" s="191">
        <v>2107.9180000000001</v>
      </c>
      <c r="H27" s="190">
        <v>1129.3230000000001</v>
      </c>
      <c r="I27" s="177">
        <v>16987.225999999999</v>
      </c>
      <c r="J27" s="192">
        <v>16261.776</v>
      </c>
      <c r="K27" s="191">
        <v>2937.241</v>
      </c>
      <c r="L27" s="190">
        <v>1369.8530000000001</v>
      </c>
      <c r="M27" s="177">
        <v>20568.87</v>
      </c>
      <c r="N27" s="167"/>
    </row>
    <row r="28" spans="1:14" ht="26.25" customHeight="1">
      <c r="B28" s="1085" t="s">
        <v>299</v>
      </c>
      <c r="C28" s="1086"/>
      <c r="D28" s="1086"/>
      <c r="E28" s="1087"/>
      <c r="F28" s="192">
        <v>17532.655999999999</v>
      </c>
      <c r="G28" s="191">
        <v>1859.3309999999999</v>
      </c>
      <c r="H28" s="190">
        <v>1356.3779999999999</v>
      </c>
      <c r="I28" s="177">
        <v>20748.365000000002</v>
      </c>
      <c r="J28" s="192">
        <v>17310.571</v>
      </c>
      <c r="K28" s="191">
        <v>2087.6689999999999</v>
      </c>
      <c r="L28" s="190">
        <v>1253.6949999999999</v>
      </c>
      <c r="M28" s="177">
        <v>20651.935000000001</v>
      </c>
      <c r="N28" s="167"/>
    </row>
    <row r="29" spans="1:14" ht="26.25" customHeight="1">
      <c r="B29" s="1085" t="s">
        <v>298</v>
      </c>
      <c r="C29" s="1086"/>
      <c r="D29" s="1086"/>
      <c r="E29" s="1087"/>
      <c r="F29" s="192">
        <v>9442.7309999999998</v>
      </c>
      <c r="G29" s="191">
        <v>2110.7429999999999</v>
      </c>
      <c r="H29" s="190">
        <v>354.53100000000001</v>
      </c>
      <c r="I29" s="177">
        <v>11908.004999999999</v>
      </c>
      <c r="J29" s="192">
        <v>9772.6419999999998</v>
      </c>
      <c r="K29" s="191">
        <v>2351.4169999999999</v>
      </c>
      <c r="L29" s="190">
        <v>363.61700000000002</v>
      </c>
      <c r="M29" s="177">
        <v>12487.675999999999</v>
      </c>
      <c r="N29" s="167"/>
    </row>
    <row r="30" spans="1:14" s="162" customFormat="1" ht="26.25" customHeight="1">
      <c r="B30" s="1082" t="s">
        <v>1032</v>
      </c>
      <c r="C30" s="1083"/>
      <c r="D30" s="1083"/>
      <c r="E30" s="1083"/>
      <c r="F30" s="204">
        <v>0</v>
      </c>
      <c r="G30" s="203">
        <v>0</v>
      </c>
      <c r="H30" s="202">
        <v>0</v>
      </c>
      <c r="I30" s="177">
        <v>0</v>
      </c>
      <c r="J30" s="192">
        <v>0</v>
      </c>
      <c r="K30" s="191">
        <v>404.94799999999998</v>
      </c>
      <c r="L30" s="190">
        <v>0</v>
      </c>
      <c r="M30" s="177">
        <v>404.94799999999998</v>
      </c>
      <c r="N30" s="167"/>
    </row>
    <row r="31" spans="1:14" ht="26.25" customHeight="1">
      <c r="B31" s="1144" t="s">
        <v>297</v>
      </c>
      <c r="C31" s="1145"/>
      <c r="D31" s="1145"/>
      <c r="E31" s="1146"/>
      <c r="F31" s="192">
        <v>2.2440000000000002</v>
      </c>
      <c r="G31" s="191">
        <v>2.0270000000000001</v>
      </c>
      <c r="H31" s="190">
        <v>35.587000000000003</v>
      </c>
      <c r="I31" s="177">
        <v>39.857999999999997</v>
      </c>
      <c r="J31" s="192">
        <v>2.0459999999999998</v>
      </c>
      <c r="K31" s="191">
        <v>2.0270000000000001</v>
      </c>
      <c r="L31" s="190">
        <v>35.463000000000001</v>
      </c>
      <c r="M31" s="177">
        <v>39.536000000000001</v>
      </c>
      <c r="N31" s="167"/>
    </row>
    <row r="32" spans="1:14" ht="26.25" customHeight="1">
      <c r="B32" s="1085" t="s">
        <v>296</v>
      </c>
      <c r="C32" s="1086"/>
      <c r="D32" s="1086"/>
      <c r="E32" s="1087"/>
      <c r="F32" s="192">
        <v>3.476</v>
      </c>
      <c r="G32" s="191">
        <v>1.006</v>
      </c>
      <c r="H32" s="190">
        <v>24.58</v>
      </c>
      <c r="I32" s="177">
        <v>29.062000000000001</v>
      </c>
      <c r="J32" s="192">
        <v>3.476</v>
      </c>
      <c r="K32" s="191">
        <v>1.006</v>
      </c>
      <c r="L32" s="190">
        <v>24.58</v>
      </c>
      <c r="M32" s="177">
        <v>29.062000000000001</v>
      </c>
      <c r="N32" s="167"/>
    </row>
    <row r="33" spans="1:14" ht="26.25" customHeight="1">
      <c r="B33" s="1082" t="s">
        <v>295</v>
      </c>
      <c r="C33" s="1083"/>
      <c r="D33" s="1083"/>
      <c r="E33" s="1084"/>
      <c r="F33" s="192">
        <v>196.078</v>
      </c>
      <c r="G33" s="191">
        <v>206.13399999999999</v>
      </c>
      <c r="H33" s="190">
        <v>57.484999999999999</v>
      </c>
      <c r="I33" s="177">
        <v>459.697</v>
      </c>
      <c r="J33" s="192">
        <v>195.86699999999999</v>
      </c>
      <c r="K33" s="191">
        <v>206.13200000000001</v>
      </c>
      <c r="L33" s="190">
        <v>57.484999999999999</v>
      </c>
      <c r="M33" s="177">
        <v>459.48399999999998</v>
      </c>
      <c r="N33" s="167"/>
    </row>
    <row r="34" spans="1:14" s="165" customFormat="1" ht="27.75" customHeight="1" thickBot="1">
      <c r="A34" s="159"/>
      <c r="B34" s="1085" t="s">
        <v>294</v>
      </c>
      <c r="C34" s="1086"/>
      <c r="D34" s="1086"/>
      <c r="E34" s="1087"/>
      <c r="F34" s="192">
        <v>2.4940000000000002</v>
      </c>
      <c r="G34" s="191">
        <v>0</v>
      </c>
      <c r="H34" s="190">
        <v>0</v>
      </c>
      <c r="I34" s="177">
        <v>2.4940000000000002</v>
      </c>
      <c r="J34" s="192">
        <v>2.7610000000000001</v>
      </c>
      <c r="K34" s="191">
        <v>0.223</v>
      </c>
      <c r="L34" s="190">
        <v>0</v>
      </c>
      <c r="M34" s="177">
        <v>2.984</v>
      </c>
      <c r="N34" s="167"/>
    </row>
    <row r="35" spans="1:14" ht="12.75" customHeight="1" thickBot="1">
      <c r="A35" s="165"/>
      <c r="B35" s="1163" t="s">
        <v>293</v>
      </c>
      <c r="C35" s="1164"/>
      <c r="D35" s="1164"/>
      <c r="E35" s="1165"/>
      <c r="F35" s="171">
        <v>5500</v>
      </c>
      <c r="G35" s="170">
        <v>4406</v>
      </c>
      <c r="H35" s="169">
        <v>250</v>
      </c>
      <c r="I35" s="168">
        <v>10156</v>
      </c>
      <c r="J35" s="171">
        <v>4600</v>
      </c>
      <c r="K35" s="170">
        <v>3601</v>
      </c>
      <c r="L35" s="169">
        <v>720</v>
      </c>
      <c r="M35" s="168">
        <v>8921</v>
      </c>
      <c r="N35" s="167"/>
    </row>
    <row r="36" spans="1:14" s="165" customFormat="1" ht="12.75" customHeight="1" thickBot="1">
      <c r="A36" s="159"/>
      <c r="B36" s="1166" t="s">
        <v>292</v>
      </c>
      <c r="C36" s="1167"/>
      <c r="D36" s="1167"/>
      <c r="E36" s="1168"/>
      <c r="F36" s="192">
        <v>5500</v>
      </c>
      <c r="G36" s="191">
        <v>4406</v>
      </c>
      <c r="H36" s="190">
        <v>250</v>
      </c>
      <c r="I36" s="177">
        <v>10156</v>
      </c>
      <c r="J36" s="192">
        <v>4600</v>
      </c>
      <c r="K36" s="191">
        <v>3601</v>
      </c>
      <c r="L36" s="190">
        <v>720</v>
      </c>
      <c r="M36" s="177">
        <v>8921</v>
      </c>
      <c r="N36" s="167"/>
    </row>
    <row r="37" spans="1:14" s="166" customFormat="1" ht="12.75" customHeight="1" thickBot="1">
      <c r="A37" s="165"/>
      <c r="B37" s="1061" t="s">
        <v>291</v>
      </c>
      <c r="C37" s="1062"/>
      <c r="D37" s="1062"/>
      <c r="E37" s="1063"/>
      <c r="F37" s="171">
        <v>29536.511999999999</v>
      </c>
      <c r="G37" s="170">
        <v>19579.911</v>
      </c>
      <c r="H37" s="169">
        <v>823.85900000000004</v>
      </c>
      <c r="I37" s="168">
        <v>49940.281999999999</v>
      </c>
      <c r="J37" s="171">
        <v>29334.865000000002</v>
      </c>
      <c r="K37" s="170">
        <v>20779.566999999999</v>
      </c>
      <c r="L37" s="169">
        <v>870.47299999999996</v>
      </c>
      <c r="M37" s="168">
        <v>50984.904999999999</v>
      </c>
      <c r="N37" s="167"/>
    </row>
    <row r="38" spans="1:14" ht="12.75" customHeight="1">
      <c r="A38" s="166"/>
      <c r="B38" s="1169" t="s">
        <v>290</v>
      </c>
      <c r="C38" s="1170"/>
      <c r="D38" s="1170"/>
      <c r="E38" s="1171"/>
      <c r="F38" s="207">
        <v>487.14299999999997</v>
      </c>
      <c r="G38" s="206">
        <v>410.351</v>
      </c>
      <c r="H38" s="205">
        <v>124.09699999999999</v>
      </c>
      <c r="I38" s="178">
        <v>1021.591</v>
      </c>
      <c r="J38" s="207">
        <v>1203.857</v>
      </c>
      <c r="K38" s="206">
        <v>408.43599999999998</v>
      </c>
      <c r="L38" s="205">
        <v>219.55199999999999</v>
      </c>
      <c r="M38" s="178">
        <v>1831.845</v>
      </c>
      <c r="N38" s="167"/>
    </row>
    <row r="39" spans="1:14" ht="12.75" customHeight="1">
      <c r="B39" s="761"/>
      <c r="C39" s="1162" t="s">
        <v>290</v>
      </c>
      <c r="D39" s="1160"/>
      <c r="E39" s="1161"/>
      <c r="F39" s="192">
        <v>487.77600000000001</v>
      </c>
      <c r="G39" s="191">
        <v>410.70699999999999</v>
      </c>
      <c r="H39" s="190">
        <v>124.44199999999999</v>
      </c>
      <c r="I39" s="177">
        <v>1022.925</v>
      </c>
      <c r="J39" s="192">
        <v>1205.384</v>
      </c>
      <c r="K39" s="191">
        <v>408.72899999999998</v>
      </c>
      <c r="L39" s="190">
        <v>220.86199999999999</v>
      </c>
      <c r="M39" s="177">
        <v>1834.9749999999999</v>
      </c>
      <c r="N39" s="167"/>
    </row>
    <row r="40" spans="1:14" ht="12.75" customHeight="1">
      <c r="B40" s="761"/>
      <c r="C40" s="1160" t="s">
        <v>289</v>
      </c>
      <c r="D40" s="1160" t="s">
        <v>246</v>
      </c>
      <c r="E40" s="1161"/>
      <c r="F40" s="192">
        <v>-0.63300000000000001</v>
      </c>
      <c r="G40" s="191">
        <v>-0.35599999999999998</v>
      </c>
      <c r="H40" s="190">
        <v>-0.34499999999999997</v>
      </c>
      <c r="I40" s="177">
        <v>-1.3340000000000001</v>
      </c>
      <c r="J40" s="192">
        <v>-1.5269999999999999</v>
      </c>
      <c r="K40" s="191">
        <v>-0.29299999999999998</v>
      </c>
      <c r="L40" s="190">
        <v>-1.31</v>
      </c>
      <c r="M40" s="177">
        <v>-3.13</v>
      </c>
      <c r="N40" s="167"/>
    </row>
    <row r="41" spans="1:14" ht="12.75" customHeight="1">
      <c r="B41" s="1154" t="s">
        <v>288</v>
      </c>
      <c r="C41" s="1155"/>
      <c r="D41" s="1155"/>
      <c r="E41" s="1156"/>
      <c r="F41" s="192">
        <v>28588.697</v>
      </c>
      <c r="G41" s="191">
        <v>6196.4309999999996</v>
      </c>
      <c r="H41" s="190">
        <v>656.20600000000002</v>
      </c>
      <c r="I41" s="177">
        <v>35441.334000000003</v>
      </c>
      <c r="J41" s="192">
        <v>27557.4</v>
      </c>
      <c r="K41" s="191">
        <v>6312.3029999999999</v>
      </c>
      <c r="L41" s="190">
        <v>634.24699999999996</v>
      </c>
      <c r="M41" s="177">
        <v>34503.949999999997</v>
      </c>
      <c r="N41" s="167"/>
    </row>
    <row r="42" spans="1:14" ht="12.75" customHeight="1">
      <c r="B42" s="761"/>
      <c r="C42" s="1162" t="s">
        <v>288</v>
      </c>
      <c r="D42" s="1160"/>
      <c r="E42" s="1161"/>
      <c r="F42" s="192">
        <v>28589.856</v>
      </c>
      <c r="G42" s="191">
        <v>6197.6450000000004</v>
      </c>
      <c r="H42" s="190">
        <v>656.529</v>
      </c>
      <c r="I42" s="177">
        <v>35444.03</v>
      </c>
      <c r="J42" s="192">
        <v>27557.64</v>
      </c>
      <c r="K42" s="191">
        <v>6313.5320000000002</v>
      </c>
      <c r="L42" s="190">
        <v>634.471</v>
      </c>
      <c r="M42" s="177">
        <v>34505.642999999996</v>
      </c>
      <c r="N42" s="167"/>
    </row>
    <row r="43" spans="1:14" s="162" customFormat="1" ht="12.75" customHeight="1">
      <c r="A43" s="159"/>
      <c r="B43" s="761"/>
      <c r="C43" s="1160" t="s">
        <v>287</v>
      </c>
      <c r="D43" s="1160"/>
      <c r="E43" s="1161"/>
      <c r="F43" s="192">
        <v>-1.159</v>
      </c>
      <c r="G43" s="191">
        <v>-1.214</v>
      </c>
      <c r="H43" s="190">
        <v>-0.32300000000000001</v>
      </c>
      <c r="I43" s="177">
        <v>-2.6960000000000002</v>
      </c>
      <c r="J43" s="192">
        <v>-0.24</v>
      </c>
      <c r="K43" s="191">
        <v>-1.2290000000000001</v>
      </c>
      <c r="L43" s="190">
        <v>-0.224</v>
      </c>
      <c r="M43" s="177">
        <v>-1.6930000000000001</v>
      </c>
      <c r="N43" s="167"/>
    </row>
    <row r="44" spans="1:14" ht="12.75" customHeight="1">
      <c r="A44" s="162"/>
      <c r="B44" s="1154" t="s">
        <v>1033</v>
      </c>
      <c r="C44" s="1155"/>
      <c r="D44" s="1155"/>
      <c r="E44" s="1156"/>
      <c r="F44" s="204">
        <v>222.566</v>
      </c>
      <c r="G44" s="203">
        <v>122.654</v>
      </c>
      <c r="H44" s="202">
        <v>0</v>
      </c>
      <c r="I44" s="177">
        <v>345.22</v>
      </c>
      <c r="J44" s="204">
        <v>251.45</v>
      </c>
      <c r="K44" s="203">
        <v>140.94499999999999</v>
      </c>
      <c r="L44" s="202">
        <v>0</v>
      </c>
      <c r="M44" s="177">
        <v>392.39499999999998</v>
      </c>
      <c r="N44" s="167"/>
    </row>
    <row r="45" spans="1:14" ht="28.35" customHeight="1">
      <c r="B45" s="761"/>
      <c r="C45" s="1155" t="s">
        <v>1033</v>
      </c>
      <c r="D45" s="1155"/>
      <c r="E45" s="1156"/>
      <c r="F45" s="192">
        <v>223.346</v>
      </c>
      <c r="G45" s="191">
        <v>122.654</v>
      </c>
      <c r="H45" s="190">
        <v>0</v>
      </c>
      <c r="I45" s="177">
        <v>346</v>
      </c>
      <c r="J45" s="192">
        <v>252.38300000000001</v>
      </c>
      <c r="K45" s="191">
        <v>141.01900000000001</v>
      </c>
      <c r="L45" s="190">
        <v>0</v>
      </c>
      <c r="M45" s="177">
        <v>393.40199999999999</v>
      </c>
      <c r="N45" s="167"/>
    </row>
    <row r="46" spans="1:14" ht="12.75" customHeight="1">
      <c r="B46" s="210"/>
      <c r="C46" s="1157" t="s">
        <v>286</v>
      </c>
      <c r="D46" s="1157" t="s">
        <v>246</v>
      </c>
      <c r="E46" s="1158"/>
      <c r="F46" s="192">
        <v>-0.78</v>
      </c>
      <c r="G46" s="191">
        <v>0</v>
      </c>
      <c r="H46" s="190">
        <v>0</v>
      </c>
      <c r="I46" s="177">
        <v>-0.78</v>
      </c>
      <c r="J46" s="192">
        <v>-0.93300000000000005</v>
      </c>
      <c r="K46" s="191">
        <v>-7.3999999999999996E-2</v>
      </c>
      <c r="L46" s="190">
        <v>0</v>
      </c>
      <c r="M46" s="177">
        <v>-1.0069999999999999</v>
      </c>
      <c r="N46" s="167"/>
    </row>
    <row r="47" spans="1:14" ht="12.75" customHeight="1">
      <c r="B47" s="1154" t="s">
        <v>285</v>
      </c>
      <c r="C47" s="1155"/>
      <c r="D47" s="1155"/>
      <c r="E47" s="1156"/>
      <c r="F47" s="192">
        <v>0.47099999999999997</v>
      </c>
      <c r="G47" s="191">
        <v>12609.094999999999</v>
      </c>
      <c r="H47" s="190">
        <v>0</v>
      </c>
      <c r="I47" s="177">
        <v>12609.566000000001</v>
      </c>
      <c r="J47" s="192">
        <v>143.636</v>
      </c>
      <c r="K47" s="191">
        <v>13669.915999999999</v>
      </c>
      <c r="L47" s="190">
        <v>0</v>
      </c>
      <c r="M47" s="177">
        <v>13813.552</v>
      </c>
      <c r="N47" s="167"/>
    </row>
    <row r="48" spans="1:14" ht="12.75" customHeight="1">
      <c r="B48" s="761"/>
      <c r="C48" s="1155" t="s">
        <v>285</v>
      </c>
      <c r="D48" s="1155"/>
      <c r="E48" s="1156"/>
      <c r="F48" s="192">
        <v>0.47099999999999997</v>
      </c>
      <c r="G48" s="191">
        <v>12609.094999999999</v>
      </c>
      <c r="H48" s="190">
        <v>0</v>
      </c>
      <c r="I48" s="177">
        <v>12609.566000000001</v>
      </c>
      <c r="J48" s="192">
        <v>143.636</v>
      </c>
      <c r="K48" s="191">
        <v>13669.915999999999</v>
      </c>
      <c r="L48" s="190">
        <v>0</v>
      </c>
      <c r="M48" s="177">
        <v>13813.552</v>
      </c>
      <c r="N48" s="167"/>
    </row>
    <row r="49" spans="1:14" ht="12.75" customHeight="1">
      <c r="B49" s="1154" t="s">
        <v>284</v>
      </c>
      <c r="C49" s="1155"/>
      <c r="D49" s="1155"/>
      <c r="E49" s="1156"/>
      <c r="F49" s="192">
        <v>124.77800000000001</v>
      </c>
      <c r="G49" s="191">
        <v>0</v>
      </c>
      <c r="H49" s="190">
        <v>0</v>
      </c>
      <c r="I49" s="177">
        <v>124.77800000000001</v>
      </c>
      <c r="J49" s="204">
        <v>139.13900000000001</v>
      </c>
      <c r="K49" s="203">
        <v>0</v>
      </c>
      <c r="L49" s="202">
        <v>0</v>
      </c>
      <c r="M49" s="177">
        <v>139.13900000000001</v>
      </c>
      <c r="N49" s="167"/>
    </row>
    <row r="50" spans="1:14" ht="12.75" customHeight="1">
      <c r="B50" s="761"/>
      <c r="C50" s="1155" t="s">
        <v>284</v>
      </c>
      <c r="D50" s="1155"/>
      <c r="E50" s="1156"/>
      <c r="F50" s="192">
        <v>126.532</v>
      </c>
      <c r="G50" s="191">
        <v>0</v>
      </c>
      <c r="H50" s="190">
        <v>0</v>
      </c>
      <c r="I50" s="177">
        <v>126.532</v>
      </c>
      <c r="J50" s="204">
        <v>140.988</v>
      </c>
      <c r="K50" s="203">
        <v>0</v>
      </c>
      <c r="L50" s="202">
        <v>0</v>
      </c>
      <c r="M50" s="177">
        <v>140.988</v>
      </c>
      <c r="N50" s="167"/>
    </row>
    <row r="51" spans="1:14" s="162" customFormat="1" ht="26.25" customHeight="1">
      <c r="B51" s="762"/>
      <c r="C51" s="1152" t="s">
        <v>1034</v>
      </c>
      <c r="D51" s="1152"/>
      <c r="E51" s="1153"/>
      <c r="F51" s="204">
        <v>0</v>
      </c>
      <c r="G51" s="203">
        <v>0</v>
      </c>
      <c r="H51" s="202">
        <v>0</v>
      </c>
      <c r="I51" s="177">
        <v>0</v>
      </c>
      <c r="J51" s="192">
        <v>-0.41199999999999998</v>
      </c>
      <c r="K51" s="191">
        <v>0</v>
      </c>
      <c r="L51" s="190">
        <v>0</v>
      </c>
      <c r="M51" s="177">
        <v>-0.41199999999999998</v>
      </c>
      <c r="N51" s="167"/>
    </row>
    <row r="52" spans="1:14" ht="12.75" customHeight="1">
      <c r="B52" s="761"/>
      <c r="C52" s="1160" t="s">
        <v>283</v>
      </c>
      <c r="D52" s="1160" t="s">
        <v>246</v>
      </c>
      <c r="E52" s="1161"/>
      <c r="F52" s="192">
        <v>-1.2769999999999999</v>
      </c>
      <c r="G52" s="191">
        <v>0</v>
      </c>
      <c r="H52" s="190">
        <v>0</v>
      </c>
      <c r="I52" s="177">
        <v>-1.2769999999999999</v>
      </c>
      <c r="J52" s="192">
        <v>-1.4370000000000001</v>
      </c>
      <c r="K52" s="191">
        <v>0</v>
      </c>
      <c r="L52" s="190">
        <v>0</v>
      </c>
      <c r="M52" s="177">
        <v>-1.4370000000000001</v>
      </c>
      <c r="N52" s="167"/>
    </row>
    <row r="53" spans="1:14" ht="12.75" customHeight="1">
      <c r="B53" s="1154" t="s">
        <v>282</v>
      </c>
      <c r="C53" s="1155"/>
      <c r="D53" s="1155"/>
      <c r="E53" s="1156"/>
      <c r="F53" s="192">
        <v>1.0349999999999999</v>
      </c>
      <c r="G53" s="191">
        <v>0</v>
      </c>
      <c r="H53" s="190">
        <v>0</v>
      </c>
      <c r="I53" s="177">
        <v>1.0349999999999999</v>
      </c>
      <c r="J53" s="192">
        <v>2.411</v>
      </c>
      <c r="K53" s="191">
        <v>0</v>
      </c>
      <c r="L53" s="190">
        <v>0</v>
      </c>
      <c r="M53" s="177">
        <v>2.411</v>
      </c>
      <c r="N53" s="167"/>
    </row>
    <row r="54" spans="1:14" ht="12.75" customHeight="1">
      <c r="B54" s="763"/>
      <c r="C54" s="1159" t="s">
        <v>282</v>
      </c>
      <c r="D54" s="1155"/>
      <c r="E54" s="1156"/>
      <c r="F54" s="192">
        <v>1.0669999999999999</v>
      </c>
      <c r="G54" s="191">
        <v>0</v>
      </c>
      <c r="H54" s="190">
        <v>0</v>
      </c>
      <c r="I54" s="177">
        <v>1.0669999999999999</v>
      </c>
      <c r="J54" s="192">
        <v>2.4300000000000002</v>
      </c>
      <c r="K54" s="190">
        <v>0</v>
      </c>
      <c r="L54" s="764">
        <v>0</v>
      </c>
      <c r="M54" s="177">
        <v>2.4300000000000002</v>
      </c>
      <c r="N54" s="167"/>
    </row>
    <row r="55" spans="1:14" s="162" customFormat="1" ht="26.25" customHeight="1">
      <c r="B55" s="765"/>
      <c r="C55" s="1129" t="s">
        <v>1035</v>
      </c>
      <c r="D55" s="1109"/>
      <c r="E55" s="1110"/>
      <c r="F55" s="204">
        <v>0</v>
      </c>
      <c r="G55" s="203">
        <v>0</v>
      </c>
      <c r="H55" s="202">
        <v>0</v>
      </c>
      <c r="I55" s="177">
        <v>0</v>
      </c>
      <c r="J55" s="192">
        <v>-8.9999999999999993E-3</v>
      </c>
      <c r="K55" s="191">
        <v>0</v>
      </c>
      <c r="L55" s="190">
        <v>0</v>
      </c>
      <c r="M55" s="177">
        <v>-8.9999999999999993E-3</v>
      </c>
      <c r="N55" s="167"/>
    </row>
    <row r="56" spans="1:14" ht="12.75" customHeight="1">
      <c r="B56" s="763"/>
      <c r="C56" s="1159" t="s">
        <v>281</v>
      </c>
      <c r="D56" s="1155"/>
      <c r="E56" s="1156"/>
      <c r="F56" s="192">
        <v>-3.2000000000000001E-2</v>
      </c>
      <c r="G56" s="191">
        <v>0</v>
      </c>
      <c r="H56" s="190">
        <v>0</v>
      </c>
      <c r="I56" s="177">
        <v>-3.2000000000000001E-2</v>
      </c>
      <c r="J56" s="192">
        <v>-0.01</v>
      </c>
      <c r="K56" s="191">
        <v>0</v>
      </c>
      <c r="L56" s="190">
        <v>0</v>
      </c>
      <c r="M56" s="177">
        <v>-0.01</v>
      </c>
      <c r="N56" s="167"/>
    </row>
    <row r="57" spans="1:14" ht="12.75" customHeight="1">
      <c r="B57" s="1154" t="s">
        <v>1036</v>
      </c>
      <c r="C57" s="1155"/>
      <c r="D57" s="1155"/>
      <c r="E57" s="1156"/>
      <c r="F57" s="192">
        <v>1.073</v>
      </c>
      <c r="G57" s="191">
        <v>211.28200000000001</v>
      </c>
      <c r="H57" s="190">
        <v>43.555999999999997</v>
      </c>
      <c r="I57" s="177">
        <v>255.911</v>
      </c>
      <c r="J57" s="204">
        <v>6.0000000000000001E-3</v>
      </c>
      <c r="K57" s="203">
        <v>0</v>
      </c>
      <c r="L57" s="202">
        <v>0</v>
      </c>
      <c r="M57" s="177">
        <v>6.0000000000000001E-3</v>
      </c>
      <c r="N57" s="167"/>
    </row>
    <row r="58" spans="1:14" ht="25.5" customHeight="1">
      <c r="B58" s="763"/>
      <c r="C58" s="1159" t="s">
        <v>1036</v>
      </c>
      <c r="D58" s="1155"/>
      <c r="E58" s="1156"/>
      <c r="F58" s="192">
        <v>1.115</v>
      </c>
      <c r="G58" s="191">
        <v>213.25899999999999</v>
      </c>
      <c r="H58" s="190">
        <v>44.832000000000001</v>
      </c>
      <c r="I58" s="177">
        <v>259.20600000000002</v>
      </c>
      <c r="J58" s="204">
        <v>7.0000000000000001E-3</v>
      </c>
      <c r="K58" s="203">
        <v>0</v>
      </c>
      <c r="L58" s="202">
        <v>0</v>
      </c>
      <c r="M58" s="177">
        <v>7.0000000000000001E-3</v>
      </c>
      <c r="N58" s="167"/>
    </row>
    <row r="59" spans="1:14" s="160" customFormat="1" ht="12.75" customHeight="1">
      <c r="A59" s="162"/>
      <c r="B59" s="765"/>
      <c r="C59" s="1152" t="s">
        <v>1037</v>
      </c>
      <c r="D59" s="1152"/>
      <c r="E59" s="1153"/>
      <c r="F59" s="204">
        <v>0</v>
      </c>
      <c r="G59" s="203">
        <v>-1.2290000000000001</v>
      </c>
      <c r="H59" s="202">
        <v>-0.309</v>
      </c>
      <c r="I59" s="177">
        <v>-1.538</v>
      </c>
      <c r="J59" s="192">
        <v>0</v>
      </c>
      <c r="K59" s="191">
        <v>0</v>
      </c>
      <c r="L59" s="190">
        <v>0</v>
      </c>
      <c r="M59" s="177">
        <v>0</v>
      </c>
      <c r="N59" s="167"/>
    </row>
    <row r="60" spans="1:14" s="160" customFormat="1" ht="26.25" customHeight="1">
      <c r="A60" s="159"/>
      <c r="B60" s="763"/>
      <c r="C60" s="1159" t="s">
        <v>1038</v>
      </c>
      <c r="D60" s="1155"/>
      <c r="E60" s="1156"/>
      <c r="F60" s="192">
        <v>-4.2000000000000003E-2</v>
      </c>
      <c r="G60" s="191">
        <v>-0.748</v>
      </c>
      <c r="H60" s="190">
        <v>-0.96699999999999997</v>
      </c>
      <c r="I60" s="177">
        <v>-1.7569999999999999</v>
      </c>
      <c r="J60" s="204">
        <v>-1E-3</v>
      </c>
      <c r="K60" s="203">
        <v>0</v>
      </c>
      <c r="L60" s="202">
        <v>0</v>
      </c>
      <c r="M60" s="177">
        <v>-1E-3</v>
      </c>
      <c r="N60" s="167"/>
    </row>
    <row r="61" spans="1:14" s="160" customFormat="1" ht="12.75" customHeight="1">
      <c r="B61" s="1113" t="s">
        <v>280</v>
      </c>
      <c r="C61" s="1109"/>
      <c r="D61" s="1109"/>
      <c r="E61" s="1110"/>
      <c r="F61" s="204">
        <v>0</v>
      </c>
      <c r="G61" s="203">
        <v>0</v>
      </c>
      <c r="H61" s="202">
        <v>0</v>
      </c>
      <c r="I61" s="177">
        <v>0</v>
      </c>
      <c r="J61" s="192">
        <v>11.941000000000001</v>
      </c>
      <c r="K61" s="191">
        <v>239.47800000000001</v>
      </c>
      <c r="L61" s="190">
        <v>16.673999999999999</v>
      </c>
      <c r="M61" s="177">
        <v>268.09300000000002</v>
      </c>
      <c r="N61" s="167"/>
    </row>
    <row r="62" spans="1:14" s="160" customFormat="1" ht="26.25" customHeight="1">
      <c r="B62" s="762"/>
      <c r="C62" s="1109" t="s">
        <v>280</v>
      </c>
      <c r="D62" s="1109"/>
      <c r="E62" s="1110"/>
      <c r="F62" s="204">
        <v>0</v>
      </c>
      <c r="G62" s="203">
        <v>0</v>
      </c>
      <c r="H62" s="202">
        <v>0</v>
      </c>
      <c r="I62" s="177">
        <v>0</v>
      </c>
      <c r="J62" s="192">
        <v>13.021000000000001</v>
      </c>
      <c r="K62" s="191">
        <v>242.107</v>
      </c>
      <c r="L62" s="190">
        <v>17.231000000000002</v>
      </c>
      <c r="M62" s="177">
        <v>272.35899999999998</v>
      </c>
      <c r="N62" s="167"/>
    </row>
    <row r="63" spans="1:14" s="160" customFormat="1" ht="26.25" customHeight="1">
      <c r="B63" s="212"/>
      <c r="C63" s="1152" t="s">
        <v>279</v>
      </c>
      <c r="D63" s="1152"/>
      <c r="E63" s="1153"/>
      <c r="F63" s="204">
        <v>0</v>
      </c>
      <c r="G63" s="203">
        <v>0</v>
      </c>
      <c r="H63" s="202">
        <v>0</v>
      </c>
      <c r="I63" s="177">
        <v>0</v>
      </c>
      <c r="J63" s="192">
        <v>0</v>
      </c>
      <c r="K63" s="191">
        <v>-1.492</v>
      </c>
      <c r="L63" s="190">
        <v>-0.08</v>
      </c>
      <c r="M63" s="177">
        <v>-1.5720000000000001</v>
      </c>
      <c r="N63" s="167"/>
    </row>
    <row r="64" spans="1:14" s="160" customFormat="1" ht="26.25" customHeight="1">
      <c r="B64" s="762"/>
      <c r="C64" s="1111" t="s">
        <v>278</v>
      </c>
      <c r="D64" s="1111" t="s">
        <v>246</v>
      </c>
      <c r="E64" s="1112"/>
      <c r="F64" s="204">
        <v>0</v>
      </c>
      <c r="G64" s="203">
        <v>0</v>
      </c>
      <c r="H64" s="202">
        <v>0</v>
      </c>
      <c r="I64" s="177">
        <v>0</v>
      </c>
      <c r="J64" s="192">
        <v>-1.08</v>
      </c>
      <c r="K64" s="191">
        <v>-1.137</v>
      </c>
      <c r="L64" s="190">
        <v>-0.47699999999999998</v>
      </c>
      <c r="M64" s="177">
        <v>-2.694</v>
      </c>
      <c r="N64" s="167"/>
    </row>
    <row r="65" spans="1:27" s="160" customFormat="1" ht="38.25" customHeight="1">
      <c r="B65" s="1154" t="s">
        <v>277</v>
      </c>
      <c r="C65" s="1155"/>
      <c r="D65" s="1155"/>
      <c r="E65" s="1156"/>
      <c r="F65" s="192">
        <v>100.02500000000001</v>
      </c>
      <c r="G65" s="191">
        <v>0</v>
      </c>
      <c r="H65" s="190">
        <v>0</v>
      </c>
      <c r="I65" s="177">
        <v>100.02500000000001</v>
      </c>
      <c r="J65" s="192">
        <v>6.649</v>
      </c>
      <c r="K65" s="191">
        <v>4.4770000000000003</v>
      </c>
      <c r="L65" s="190">
        <v>0</v>
      </c>
      <c r="M65" s="177">
        <v>11.125999999999999</v>
      </c>
      <c r="N65" s="167"/>
    </row>
    <row r="66" spans="1:27" s="160" customFormat="1" ht="39.75" customHeight="1">
      <c r="B66" s="761"/>
      <c r="C66" s="1155" t="s">
        <v>1039</v>
      </c>
      <c r="D66" s="1155"/>
      <c r="E66" s="1156"/>
      <c r="F66" s="192">
        <v>102.10599999999999</v>
      </c>
      <c r="G66" s="191">
        <v>0</v>
      </c>
      <c r="H66" s="190">
        <v>0</v>
      </c>
      <c r="I66" s="177">
        <v>102.10599999999999</v>
      </c>
      <c r="J66" s="192">
        <v>8.6</v>
      </c>
      <c r="K66" s="191">
        <v>4.5679999999999996</v>
      </c>
      <c r="L66" s="190">
        <v>0</v>
      </c>
      <c r="M66" s="177">
        <v>13.167999999999999</v>
      </c>
      <c r="N66" s="167"/>
    </row>
    <row r="67" spans="1:27" s="160" customFormat="1" ht="39" customHeight="1">
      <c r="B67" s="210"/>
      <c r="C67" s="1157" t="s">
        <v>1040</v>
      </c>
      <c r="D67" s="1157"/>
      <c r="E67" s="1158"/>
      <c r="F67" s="192">
        <v>-0.91200000000000003</v>
      </c>
      <c r="G67" s="191">
        <v>0</v>
      </c>
      <c r="H67" s="190">
        <v>0</v>
      </c>
      <c r="I67" s="177">
        <v>-0.91200000000000003</v>
      </c>
      <c r="J67" s="192">
        <v>-6.7000000000000004E-2</v>
      </c>
      <c r="K67" s="191">
        <v>0</v>
      </c>
      <c r="L67" s="190">
        <v>0</v>
      </c>
      <c r="M67" s="177">
        <v>-6.7000000000000004E-2</v>
      </c>
      <c r="N67" s="167"/>
    </row>
    <row r="68" spans="1:27" s="160" customFormat="1" ht="51" customHeight="1">
      <c r="B68" s="474"/>
      <c r="C68" s="1149" t="s">
        <v>1041</v>
      </c>
      <c r="D68" s="1150"/>
      <c r="E68" s="1151"/>
      <c r="F68" s="204">
        <v>-1.169</v>
      </c>
      <c r="G68" s="203">
        <v>0</v>
      </c>
      <c r="H68" s="202">
        <v>0</v>
      </c>
      <c r="I68" s="177">
        <v>-1.169</v>
      </c>
      <c r="J68" s="204">
        <v>-1.8839999999999999</v>
      </c>
      <c r="K68" s="203">
        <v>-9.0999999999999998E-2</v>
      </c>
      <c r="L68" s="202">
        <v>0</v>
      </c>
      <c r="M68" s="177">
        <v>-1.9750000000000001</v>
      </c>
      <c r="N68" s="167"/>
    </row>
    <row r="69" spans="1:27" s="160" customFormat="1" ht="25.5" customHeight="1">
      <c r="B69" s="1144" t="s">
        <v>276</v>
      </c>
      <c r="C69" s="1145"/>
      <c r="D69" s="1145"/>
      <c r="E69" s="1146"/>
      <c r="F69" s="192">
        <v>0.86</v>
      </c>
      <c r="G69" s="191">
        <v>24.81</v>
      </c>
      <c r="H69" s="190">
        <v>0</v>
      </c>
      <c r="I69" s="177">
        <v>25.67</v>
      </c>
      <c r="J69" s="192">
        <v>1.337</v>
      </c>
      <c r="K69" s="191">
        <v>0</v>
      </c>
      <c r="L69" s="190">
        <v>0</v>
      </c>
      <c r="M69" s="177">
        <v>1.337</v>
      </c>
      <c r="N69" s="167"/>
    </row>
    <row r="70" spans="1:27" s="160" customFormat="1" ht="27.75" customHeight="1">
      <c r="B70" s="216"/>
      <c r="C70" s="1147" t="s">
        <v>276</v>
      </c>
      <c r="D70" s="1147"/>
      <c r="E70" s="1148"/>
      <c r="F70" s="192">
        <v>0.86899999999999999</v>
      </c>
      <c r="G70" s="191">
        <v>25.015999999999998</v>
      </c>
      <c r="H70" s="190">
        <v>0</v>
      </c>
      <c r="I70" s="177">
        <v>25.885000000000002</v>
      </c>
      <c r="J70" s="192">
        <v>1.351</v>
      </c>
      <c r="K70" s="191">
        <v>0</v>
      </c>
      <c r="L70" s="190">
        <v>0</v>
      </c>
      <c r="M70" s="177">
        <v>1.351</v>
      </c>
      <c r="N70" s="167"/>
    </row>
    <row r="71" spans="1:27" s="160" customFormat="1" ht="27" customHeight="1">
      <c r="B71" s="766"/>
      <c r="C71" s="1149" t="s">
        <v>1042</v>
      </c>
      <c r="D71" s="1150"/>
      <c r="E71" s="1151"/>
      <c r="F71" s="204">
        <v>0</v>
      </c>
      <c r="G71" s="203">
        <v>0</v>
      </c>
      <c r="H71" s="202">
        <v>0</v>
      </c>
      <c r="I71" s="177">
        <v>0</v>
      </c>
      <c r="J71" s="192">
        <v>-1.4E-2</v>
      </c>
      <c r="K71" s="191">
        <v>0</v>
      </c>
      <c r="L71" s="190">
        <v>0</v>
      </c>
      <c r="M71" s="177">
        <v>-1.4E-2</v>
      </c>
      <c r="N71" s="167"/>
    </row>
    <row r="72" spans="1:27" s="160" customFormat="1" ht="36.75" customHeight="1">
      <c r="B72" s="1144" t="s">
        <v>1043</v>
      </c>
      <c r="C72" s="1145"/>
      <c r="D72" s="1145"/>
      <c r="E72" s="1146"/>
      <c r="F72" s="204">
        <v>0</v>
      </c>
      <c r="G72" s="203">
        <v>0</v>
      </c>
      <c r="H72" s="202">
        <v>0</v>
      </c>
      <c r="I72" s="177">
        <v>0</v>
      </c>
      <c r="J72" s="192">
        <v>0</v>
      </c>
      <c r="K72" s="191">
        <v>0.64800000000000002</v>
      </c>
      <c r="L72" s="190">
        <v>0</v>
      </c>
      <c r="M72" s="177">
        <v>0.64800000000000002</v>
      </c>
      <c r="N72" s="167"/>
    </row>
    <row r="73" spans="1:27" s="162" customFormat="1" ht="36.75" customHeight="1">
      <c r="A73" s="160"/>
      <c r="B73" s="767"/>
      <c r="C73" s="1147" t="s">
        <v>1043</v>
      </c>
      <c r="D73" s="1147"/>
      <c r="E73" s="1148"/>
      <c r="F73" s="204">
        <v>0</v>
      </c>
      <c r="G73" s="203">
        <v>0</v>
      </c>
      <c r="H73" s="202">
        <v>0</v>
      </c>
      <c r="I73" s="177">
        <v>0</v>
      </c>
      <c r="J73" s="192">
        <v>0</v>
      </c>
      <c r="K73" s="191">
        <v>0.64800000000000002</v>
      </c>
      <c r="L73" s="190">
        <v>0</v>
      </c>
      <c r="M73" s="177">
        <v>0.64800000000000002</v>
      </c>
      <c r="N73" s="167"/>
    </row>
    <row r="74" spans="1:27" ht="28.35" customHeight="1">
      <c r="A74" s="160"/>
      <c r="B74" s="1113" t="s">
        <v>275</v>
      </c>
      <c r="C74" s="1109"/>
      <c r="D74" s="1109"/>
      <c r="E74" s="1110"/>
      <c r="F74" s="192">
        <v>9.8230000000000004</v>
      </c>
      <c r="G74" s="191">
        <v>5.2880000000000003</v>
      </c>
      <c r="H74" s="190">
        <v>0</v>
      </c>
      <c r="I74" s="177">
        <v>15.111000000000001</v>
      </c>
      <c r="J74" s="192">
        <v>11.06</v>
      </c>
      <c r="K74" s="191">
        <v>-1E-3</v>
      </c>
      <c r="L74" s="190">
        <v>0</v>
      </c>
      <c r="M74" s="177">
        <v>11.058999999999999</v>
      </c>
      <c r="N74" s="167"/>
    </row>
    <row r="75" spans="1:27" s="165" customFormat="1" ht="12.75" customHeight="1">
      <c r="A75" s="159"/>
      <c r="B75" s="768"/>
      <c r="C75" s="1109" t="s">
        <v>275</v>
      </c>
      <c r="D75" s="1109"/>
      <c r="E75" s="1110"/>
      <c r="F75" s="192">
        <v>58.286000000000001</v>
      </c>
      <c r="G75" s="191">
        <v>33</v>
      </c>
      <c r="H75" s="190">
        <v>0.9</v>
      </c>
      <c r="I75" s="177">
        <v>92.186000000000007</v>
      </c>
      <c r="J75" s="192">
        <v>63.23</v>
      </c>
      <c r="K75" s="191">
        <v>32.636000000000003</v>
      </c>
      <c r="L75" s="190">
        <v>0.9</v>
      </c>
      <c r="M75" s="177">
        <v>96.766000000000005</v>
      </c>
      <c r="N75" s="167"/>
    </row>
    <row r="76" spans="1:27" s="214" customFormat="1" ht="36" customHeight="1" thickBot="1">
      <c r="A76" s="159"/>
      <c r="B76" s="769"/>
      <c r="C76" s="1137" t="s">
        <v>274</v>
      </c>
      <c r="D76" s="1137" t="s">
        <v>246</v>
      </c>
      <c r="E76" s="1138"/>
      <c r="F76" s="195">
        <v>-48.463000000000001</v>
      </c>
      <c r="G76" s="194">
        <v>-27.712</v>
      </c>
      <c r="H76" s="193">
        <v>-0.9</v>
      </c>
      <c r="I76" s="173">
        <v>-77.075000000000003</v>
      </c>
      <c r="J76" s="195">
        <v>-52.17</v>
      </c>
      <c r="K76" s="194">
        <v>-32.637</v>
      </c>
      <c r="L76" s="193">
        <v>-0.9</v>
      </c>
      <c r="M76" s="173">
        <v>-85.706999999999994</v>
      </c>
      <c r="N76" s="167"/>
      <c r="O76" s="215"/>
      <c r="P76" s="215"/>
      <c r="Q76" s="215"/>
      <c r="R76" s="215"/>
      <c r="S76" s="215"/>
      <c r="T76" s="215"/>
      <c r="U76" s="215"/>
      <c r="V76" s="215"/>
      <c r="W76" s="215"/>
      <c r="X76" s="215"/>
      <c r="Y76" s="215"/>
      <c r="Z76" s="215"/>
      <c r="AA76" s="215"/>
    </row>
    <row r="77" spans="1:27" ht="12.75" customHeight="1" thickBot="1">
      <c r="A77" s="165"/>
      <c r="B77" s="1076" t="s">
        <v>273</v>
      </c>
      <c r="C77" s="1077"/>
      <c r="D77" s="1077"/>
      <c r="E77" s="1078"/>
      <c r="F77" s="171">
        <v>155318.07199999999</v>
      </c>
      <c r="G77" s="170">
        <v>58612.949000000001</v>
      </c>
      <c r="H77" s="169">
        <v>8214.3220000000001</v>
      </c>
      <c r="I77" s="168">
        <v>222145.34299999999</v>
      </c>
      <c r="J77" s="171">
        <v>167496.492</v>
      </c>
      <c r="K77" s="170">
        <v>68298.182000000001</v>
      </c>
      <c r="L77" s="169">
        <v>8538.1329999999998</v>
      </c>
      <c r="M77" s="168">
        <v>244332.807</v>
      </c>
      <c r="N77" s="167"/>
      <c r="O77" s="213"/>
      <c r="P77" s="213"/>
      <c r="Q77" s="213"/>
      <c r="R77" s="213"/>
      <c r="S77" s="213"/>
      <c r="T77" s="213"/>
      <c r="U77" s="213"/>
      <c r="V77" s="213"/>
      <c r="W77" s="213"/>
      <c r="X77" s="213"/>
      <c r="Y77" s="213"/>
      <c r="Z77" s="213"/>
      <c r="AA77" s="213"/>
    </row>
    <row r="78" spans="1:27" ht="12.75" customHeight="1">
      <c r="A78" s="215"/>
      <c r="B78" s="1139" t="s">
        <v>272</v>
      </c>
      <c r="C78" s="1140"/>
      <c r="D78" s="1140"/>
      <c r="E78" s="1141"/>
      <c r="F78" s="207">
        <v>79350.891000000003</v>
      </c>
      <c r="G78" s="206">
        <v>34385.398000000001</v>
      </c>
      <c r="H78" s="205">
        <v>4467.5690000000004</v>
      </c>
      <c r="I78" s="178">
        <v>118203.85799999999</v>
      </c>
      <c r="J78" s="207">
        <v>83569.919999999998</v>
      </c>
      <c r="K78" s="206">
        <v>39477.368000000002</v>
      </c>
      <c r="L78" s="205">
        <v>4374.7039999999997</v>
      </c>
      <c r="M78" s="178">
        <v>127421.992</v>
      </c>
      <c r="N78" s="167"/>
    </row>
    <row r="79" spans="1:27" ht="12.75" customHeight="1">
      <c r="B79" s="770"/>
      <c r="C79" s="1129" t="s">
        <v>272</v>
      </c>
      <c r="D79" s="1142"/>
      <c r="E79" s="1143"/>
      <c r="F79" s="192">
        <v>84340.593999999997</v>
      </c>
      <c r="G79" s="191">
        <v>35071.616999999998</v>
      </c>
      <c r="H79" s="190">
        <v>4569.0640000000003</v>
      </c>
      <c r="I79" s="178">
        <v>123981.27499999999</v>
      </c>
      <c r="J79" s="192">
        <v>88404.759000000005</v>
      </c>
      <c r="K79" s="191">
        <v>40216.68</v>
      </c>
      <c r="L79" s="190">
        <v>4443.826</v>
      </c>
      <c r="M79" s="178">
        <v>133065.26500000001</v>
      </c>
      <c r="N79" s="167"/>
    </row>
    <row r="80" spans="1:27" ht="12.75" customHeight="1">
      <c r="B80" s="762"/>
      <c r="C80" s="1111" t="s">
        <v>271</v>
      </c>
      <c r="D80" s="1111"/>
      <c r="E80" s="1112"/>
      <c r="F80" s="192">
        <v>-199.95400000000001</v>
      </c>
      <c r="G80" s="191">
        <v>-105.974</v>
      </c>
      <c r="H80" s="190">
        <v>-24.338999999999999</v>
      </c>
      <c r="I80" s="177">
        <v>-330.267</v>
      </c>
      <c r="J80" s="192">
        <v>-196.673</v>
      </c>
      <c r="K80" s="191">
        <v>-96.174000000000007</v>
      </c>
      <c r="L80" s="190">
        <v>-18.885000000000002</v>
      </c>
      <c r="M80" s="177">
        <v>-311.73200000000003</v>
      </c>
      <c r="N80" s="167"/>
    </row>
    <row r="81" spans="1:14" ht="12.75" customHeight="1">
      <c r="B81" s="762"/>
      <c r="C81" s="1111" t="s">
        <v>270</v>
      </c>
      <c r="D81" s="1111" t="s">
        <v>246</v>
      </c>
      <c r="E81" s="1112"/>
      <c r="F81" s="192">
        <v>-4789.7489999999998</v>
      </c>
      <c r="G81" s="191">
        <v>-580.245</v>
      </c>
      <c r="H81" s="190">
        <v>-77.156000000000006</v>
      </c>
      <c r="I81" s="177">
        <v>-5447.15</v>
      </c>
      <c r="J81" s="192">
        <v>-4638.1660000000002</v>
      </c>
      <c r="K81" s="191">
        <v>-643.13800000000003</v>
      </c>
      <c r="L81" s="190">
        <v>-50.237000000000002</v>
      </c>
      <c r="M81" s="177">
        <v>-5331.5410000000002</v>
      </c>
      <c r="N81" s="167"/>
    </row>
    <row r="82" spans="1:14" ht="12.75" customHeight="1">
      <c r="B82" s="1113" t="s">
        <v>269</v>
      </c>
      <c r="C82" s="1109"/>
      <c r="D82" s="1109"/>
      <c r="E82" s="1110"/>
      <c r="F82" s="192">
        <v>1921.356</v>
      </c>
      <c r="G82" s="191">
        <v>133.81100000000001</v>
      </c>
      <c r="H82" s="190">
        <v>0</v>
      </c>
      <c r="I82" s="177">
        <v>2055.1669999999999</v>
      </c>
      <c r="J82" s="192">
        <v>2006.3630000000001</v>
      </c>
      <c r="K82" s="191">
        <v>244.21299999999999</v>
      </c>
      <c r="L82" s="190">
        <v>0</v>
      </c>
      <c r="M82" s="177">
        <v>2250.576</v>
      </c>
      <c r="N82" s="167"/>
    </row>
    <row r="83" spans="1:14" ht="12.75" customHeight="1">
      <c r="B83" s="762"/>
      <c r="C83" s="1111" t="s">
        <v>269</v>
      </c>
      <c r="D83" s="1111"/>
      <c r="E83" s="1112"/>
      <c r="F83" s="192">
        <v>1931.9680000000001</v>
      </c>
      <c r="G83" s="191">
        <v>136</v>
      </c>
      <c r="H83" s="190">
        <v>0</v>
      </c>
      <c r="I83" s="177">
        <v>2067.9679999999998</v>
      </c>
      <c r="J83" s="192">
        <v>2016.556</v>
      </c>
      <c r="K83" s="191">
        <v>257.30500000000001</v>
      </c>
      <c r="L83" s="190">
        <v>0</v>
      </c>
      <c r="M83" s="177">
        <v>2273.8609999999999</v>
      </c>
      <c r="N83" s="167"/>
    </row>
    <row r="84" spans="1:14" ht="12.75" customHeight="1">
      <c r="B84" s="762"/>
      <c r="C84" s="1111" t="s">
        <v>268</v>
      </c>
      <c r="D84" s="1111"/>
      <c r="E84" s="1112"/>
      <c r="F84" s="192">
        <v>-5.2969999999999997</v>
      </c>
      <c r="G84" s="191">
        <v>-0.115</v>
      </c>
      <c r="H84" s="190">
        <v>0</v>
      </c>
      <c r="I84" s="177">
        <v>-5.4119999999999999</v>
      </c>
      <c r="J84" s="192">
        <v>-4.1609999999999996</v>
      </c>
      <c r="K84" s="191">
        <v>-4.24</v>
      </c>
      <c r="L84" s="190">
        <v>0</v>
      </c>
      <c r="M84" s="177">
        <v>-8.4009999999999998</v>
      </c>
      <c r="N84" s="167"/>
    </row>
    <row r="85" spans="1:14" ht="26.25" customHeight="1">
      <c r="B85" s="209"/>
      <c r="C85" s="1130" t="s">
        <v>267</v>
      </c>
      <c r="D85" s="1130" t="s">
        <v>246</v>
      </c>
      <c r="E85" s="1131"/>
      <c r="F85" s="192">
        <v>-5.3150000000000004</v>
      </c>
      <c r="G85" s="191">
        <v>-2.0739999999999998</v>
      </c>
      <c r="H85" s="190">
        <v>0</v>
      </c>
      <c r="I85" s="177">
        <v>-7.3890000000000002</v>
      </c>
      <c r="J85" s="192">
        <v>-6.032</v>
      </c>
      <c r="K85" s="191">
        <v>-8.8520000000000003</v>
      </c>
      <c r="L85" s="190">
        <v>0</v>
      </c>
      <c r="M85" s="177">
        <v>-14.884</v>
      </c>
      <c r="N85" s="167"/>
    </row>
    <row r="86" spans="1:14" ht="26.25" customHeight="1">
      <c r="B86" s="1113" t="s">
        <v>266</v>
      </c>
      <c r="C86" s="1109"/>
      <c r="D86" s="1109"/>
      <c r="E86" s="1110"/>
      <c r="F86" s="192">
        <v>102.42100000000001</v>
      </c>
      <c r="G86" s="191">
        <v>7.6020000000000003</v>
      </c>
      <c r="H86" s="190">
        <v>5.6210000000000004</v>
      </c>
      <c r="I86" s="177">
        <v>115.64400000000001</v>
      </c>
      <c r="J86" s="192">
        <v>100.643</v>
      </c>
      <c r="K86" s="191">
        <v>6.3630000000000004</v>
      </c>
      <c r="L86" s="190">
        <v>21.533000000000001</v>
      </c>
      <c r="M86" s="177">
        <v>128.53899999999999</v>
      </c>
      <c r="N86" s="167"/>
    </row>
    <row r="87" spans="1:14" ht="26.25" customHeight="1">
      <c r="B87" s="762"/>
      <c r="C87" s="1111" t="s">
        <v>266</v>
      </c>
      <c r="D87" s="1111"/>
      <c r="E87" s="1112"/>
      <c r="F87" s="192">
        <v>106.506</v>
      </c>
      <c r="G87" s="191">
        <v>7.9320000000000004</v>
      </c>
      <c r="H87" s="190">
        <v>5.6909999999999998</v>
      </c>
      <c r="I87" s="177">
        <v>120.129</v>
      </c>
      <c r="J87" s="192">
        <v>104.315</v>
      </c>
      <c r="K87" s="191">
        <v>6.5709999999999997</v>
      </c>
      <c r="L87" s="190">
        <v>21.696000000000002</v>
      </c>
      <c r="M87" s="177">
        <v>132.58199999999999</v>
      </c>
      <c r="N87" s="167"/>
    </row>
    <row r="88" spans="1:14" ht="33.75" customHeight="1">
      <c r="B88" s="762"/>
      <c r="C88" s="1111" t="s">
        <v>265</v>
      </c>
      <c r="D88" s="1111"/>
      <c r="E88" s="1112"/>
      <c r="F88" s="192">
        <v>-0.62</v>
      </c>
      <c r="G88" s="191">
        <v>-0.28000000000000003</v>
      </c>
      <c r="H88" s="190">
        <v>-5.8999999999999997E-2</v>
      </c>
      <c r="I88" s="177">
        <v>-0.95899999999999996</v>
      </c>
      <c r="J88" s="192">
        <v>-0.54800000000000004</v>
      </c>
      <c r="K88" s="191">
        <v>-0.14299999999999999</v>
      </c>
      <c r="L88" s="190">
        <v>-0.159</v>
      </c>
      <c r="M88" s="177">
        <v>-0.85</v>
      </c>
      <c r="N88" s="167"/>
    </row>
    <row r="89" spans="1:14" ht="33.75" customHeight="1">
      <c r="B89" s="762"/>
      <c r="C89" s="1111" t="s">
        <v>264</v>
      </c>
      <c r="D89" s="1111" t="s">
        <v>246</v>
      </c>
      <c r="E89" s="1112"/>
      <c r="F89" s="192">
        <v>-3.4649999999999999</v>
      </c>
      <c r="G89" s="191">
        <v>-0.05</v>
      </c>
      <c r="H89" s="190">
        <v>-1.0999999999999999E-2</v>
      </c>
      <c r="I89" s="177">
        <v>-3.5259999999999998</v>
      </c>
      <c r="J89" s="192">
        <v>-3.1240000000000001</v>
      </c>
      <c r="K89" s="191">
        <v>-6.5000000000000002E-2</v>
      </c>
      <c r="L89" s="190">
        <v>-4.0000000000000001E-3</v>
      </c>
      <c r="M89" s="177">
        <v>-3.1930000000000001</v>
      </c>
      <c r="N89" s="167"/>
    </row>
    <row r="90" spans="1:14" ht="12.75" customHeight="1">
      <c r="B90" s="1113" t="s">
        <v>263</v>
      </c>
      <c r="C90" s="1109"/>
      <c r="D90" s="1109"/>
      <c r="E90" s="1110"/>
      <c r="F90" s="192">
        <v>69061.263000000006</v>
      </c>
      <c r="G90" s="191">
        <v>23201.502</v>
      </c>
      <c r="H90" s="190">
        <v>3331.8470000000002</v>
      </c>
      <c r="I90" s="177">
        <v>95594.611999999994</v>
      </c>
      <c r="J90" s="192">
        <v>78149.413</v>
      </c>
      <c r="K90" s="191">
        <v>27600.213</v>
      </c>
      <c r="L90" s="190">
        <v>3709.4540000000002</v>
      </c>
      <c r="M90" s="177">
        <v>109459.08</v>
      </c>
      <c r="N90" s="167"/>
    </row>
    <row r="91" spans="1:14" ht="12.75" customHeight="1">
      <c r="B91" s="762"/>
      <c r="C91" s="1111" t="s">
        <v>263</v>
      </c>
      <c r="D91" s="1111"/>
      <c r="E91" s="1112"/>
      <c r="F91" s="192">
        <v>70048.573000000004</v>
      </c>
      <c r="G91" s="191">
        <v>23561.471000000001</v>
      </c>
      <c r="H91" s="190">
        <v>3378.8989999999999</v>
      </c>
      <c r="I91" s="177">
        <v>96988.942999999999</v>
      </c>
      <c r="J91" s="192">
        <v>79110.994000000006</v>
      </c>
      <c r="K91" s="191">
        <v>27949.162</v>
      </c>
      <c r="L91" s="190">
        <v>3737.4209999999998</v>
      </c>
      <c r="M91" s="177">
        <v>110797.577</v>
      </c>
      <c r="N91" s="167"/>
    </row>
    <row r="92" spans="1:14" ht="26.25" customHeight="1">
      <c r="B92" s="762"/>
      <c r="C92" s="1111" t="s">
        <v>262</v>
      </c>
      <c r="D92" s="1111"/>
      <c r="E92" s="1112"/>
      <c r="F92" s="192">
        <v>-262.81799999999998</v>
      </c>
      <c r="G92" s="191">
        <v>-170.81299999999999</v>
      </c>
      <c r="H92" s="190">
        <v>-15.567</v>
      </c>
      <c r="I92" s="177">
        <v>-449.19799999999998</v>
      </c>
      <c r="J92" s="192">
        <v>-165.566</v>
      </c>
      <c r="K92" s="191">
        <v>-159.72</v>
      </c>
      <c r="L92" s="190">
        <v>-10.77</v>
      </c>
      <c r="M92" s="177">
        <v>-336.05599999999998</v>
      </c>
      <c r="N92" s="167"/>
    </row>
    <row r="93" spans="1:14" ht="26.25" customHeight="1">
      <c r="B93" s="762"/>
      <c r="C93" s="1111" t="s">
        <v>261</v>
      </c>
      <c r="D93" s="1111" t="s">
        <v>246</v>
      </c>
      <c r="E93" s="1112"/>
      <c r="F93" s="192">
        <v>-724.49199999999996</v>
      </c>
      <c r="G93" s="191">
        <v>-189.15600000000001</v>
      </c>
      <c r="H93" s="190">
        <v>-31.484999999999999</v>
      </c>
      <c r="I93" s="177">
        <v>-945.13300000000004</v>
      </c>
      <c r="J93" s="192">
        <v>-796.01499999999999</v>
      </c>
      <c r="K93" s="191">
        <v>-189.22900000000001</v>
      </c>
      <c r="L93" s="190">
        <v>-17.196999999999999</v>
      </c>
      <c r="M93" s="177">
        <v>-1002.441</v>
      </c>
      <c r="N93" s="167"/>
    </row>
    <row r="94" spans="1:14" ht="26.25" customHeight="1">
      <c r="B94" s="1113" t="s">
        <v>260</v>
      </c>
      <c r="C94" s="1109"/>
      <c r="D94" s="1109"/>
      <c r="E94" s="1110"/>
      <c r="F94" s="192">
        <v>17.494</v>
      </c>
      <c r="G94" s="191">
        <v>2.9689999999999999</v>
      </c>
      <c r="H94" s="190">
        <v>0</v>
      </c>
      <c r="I94" s="177">
        <v>20.463000000000001</v>
      </c>
      <c r="J94" s="192">
        <v>6.9169999999999998</v>
      </c>
      <c r="K94" s="191">
        <v>0.99199999999999999</v>
      </c>
      <c r="L94" s="190">
        <v>0.74099999999999999</v>
      </c>
      <c r="M94" s="177">
        <v>8.65</v>
      </c>
      <c r="N94" s="167"/>
    </row>
    <row r="95" spans="1:14" s="162" customFormat="1" ht="26.25" customHeight="1">
      <c r="A95" s="159"/>
      <c r="B95" s="762"/>
      <c r="C95" s="1111" t="s">
        <v>260</v>
      </c>
      <c r="D95" s="1111"/>
      <c r="E95" s="1112"/>
      <c r="F95" s="192">
        <v>23.405999999999999</v>
      </c>
      <c r="G95" s="191">
        <v>3.31</v>
      </c>
      <c r="H95" s="190">
        <v>0</v>
      </c>
      <c r="I95" s="177">
        <v>26.716000000000001</v>
      </c>
      <c r="J95" s="192">
        <v>8.9480000000000004</v>
      </c>
      <c r="K95" s="191">
        <v>1.0629999999999999</v>
      </c>
      <c r="L95" s="190">
        <v>0.92700000000000005</v>
      </c>
      <c r="M95" s="177">
        <v>10.938000000000001</v>
      </c>
      <c r="N95" s="167"/>
    </row>
    <row r="96" spans="1:14" ht="26.25" customHeight="1">
      <c r="B96" s="762"/>
      <c r="C96" s="1111" t="s">
        <v>259</v>
      </c>
      <c r="D96" s="1111" t="s">
        <v>246</v>
      </c>
      <c r="E96" s="1112"/>
      <c r="F96" s="192">
        <v>-5.9119999999999999</v>
      </c>
      <c r="G96" s="191">
        <v>-0.34100000000000003</v>
      </c>
      <c r="H96" s="190">
        <v>0</v>
      </c>
      <c r="I96" s="177">
        <v>-6.2530000000000001</v>
      </c>
      <c r="J96" s="192">
        <v>-2.0310000000000001</v>
      </c>
      <c r="K96" s="191">
        <v>-7.0999999999999994E-2</v>
      </c>
      <c r="L96" s="190">
        <v>-0.186</v>
      </c>
      <c r="M96" s="177">
        <v>-2.2879999999999998</v>
      </c>
      <c r="N96" s="167"/>
    </row>
    <row r="97" spans="1:14" ht="26.25" customHeight="1">
      <c r="A97" s="162"/>
      <c r="B97" s="1113" t="s">
        <v>1044</v>
      </c>
      <c r="C97" s="1109"/>
      <c r="D97" s="1109"/>
      <c r="E97" s="1110"/>
      <c r="F97" s="204">
        <v>273.322</v>
      </c>
      <c r="G97" s="203">
        <v>0</v>
      </c>
      <c r="H97" s="202">
        <v>0</v>
      </c>
      <c r="I97" s="177">
        <v>273.322</v>
      </c>
      <c r="J97" s="204">
        <v>271.80900000000003</v>
      </c>
      <c r="K97" s="203">
        <v>0</v>
      </c>
      <c r="L97" s="202">
        <v>0</v>
      </c>
      <c r="M97" s="177">
        <v>271.80900000000003</v>
      </c>
      <c r="N97" s="167"/>
    </row>
    <row r="98" spans="1:14" ht="41.25" customHeight="1">
      <c r="B98" s="762"/>
      <c r="C98" s="1111" t="s">
        <v>1044</v>
      </c>
      <c r="D98" s="1111"/>
      <c r="E98" s="1112"/>
      <c r="F98" s="192">
        <v>300.53899999999999</v>
      </c>
      <c r="G98" s="191">
        <v>0</v>
      </c>
      <c r="H98" s="190">
        <v>0</v>
      </c>
      <c r="I98" s="177">
        <v>300.53899999999999</v>
      </c>
      <c r="J98" s="192">
        <v>290.40199999999999</v>
      </c>
      <c r="K98" s="191">
        <v>0</v>
      </c>
      <c r="L98" s="190">
        <v>0</v>
      </c>
      <c r="M98" s="177">
        <v>290.40199999999999</v>
      </c>
      <c r="N98" s="167"/>
    </row>
    <row r="99" spans="1:14" ht="26.25" customHeight="1">
      <c r="B99" s="212"/>
      <c r="C99" s="1132" t="s">
        <v>1045</v>
      </c>
      <c r="D99" s="1132"/>
      <c r="E99" s="1133"/>
      <c r="F99" s="192">
        <v>-14.946</v>
      </c>
      <c r="G99" s="191">
        <v>0</v>
      </c>
      <c r="H99" s="190">
        <v>0</v>
      </c>
      <c r="I99" s="177">
        <v>-14.946</v>
      </c>
      <c r="J99" s="192">
        <v>-6.5289999999999999</v>
      </c>
      <c r="K99" s="191">
        <v>0</v>
      </c>
      <c r="L99" s="190">
        <v>0</v>
      </c>
      <c r="M99" s="177">
        <v>-6.5289999999999999</v>
      </c>
      <c r="N99" s="167"/>
    </row>
    <row r="100" spans="1:14" ht="43.5" customHeight="1">
      <c r="B100" s="211"/>
      <c r="C100" s="1132" t="s">
        <v>1046</v>
      </c>
      <c r="D100" s="1132" t="s">
        <v>246</v>
      </c>
      <c r="E100" s="1133"/>
      <c r="F100" s="192">
        <v>-12.271000000000001</v>
      </c>
      <c r="G100" s="191">
        <v>0</v>
      </c>
      <c r="H100" s="190">
        <v>0</v>
      </c>
      <c r="I100" s="177">
        <v>-12.271000000000001</v>
      </c>
      <c r="J100" s="192">
        <v>-12.064</v>
      </c>
      <c r="K100" s="191">
        <v>0</v>
      </c>
      <c r="L100" s="190">
        <v>0</v>
      </c>
      <c r="M100" s="177">
        <v>-12.064</v>
      </c>
      <c r="N100" s="167"/>
    </row>
    <row r="101" spans="1:14" ht="26.25" customHeight="1">
      <c r="B101" s="1134" t="s">
        <v>258</v>
      </c>
      <c r="C101" s="1135"/>
      <c r="D101" s="1135"/>
      <c r="E101" s="1136"/>
      <c r="F101" s="192">
        <v>71.275000000000006</v>
      </c>
      <c r="G101" s="191">
        <v>0</v>
      </c>
      <c r="H101" s="190">
        <v>0</v>
      </c>
      <c r="I101" s="177">
        <v>71.275000000000006</v>
      </c>
      <c r="J101" s="192">
        <v>131.99199999999999</v>
      </c>
      <c r="K101" s="191">
        <v>0</v>
      </c>
      <c r="L101" s="190">
        <v>0</v>
      </c>
      <c r="M101" s="177">
        <v>131.99199999999999</v>
      </c>
      <c r="N101" s="167"/>
    </row>
    <row r="102" spans="1:14" ht="39" customHeight="1">
      <c r="B102" s="211"/>
      <c r="C102" s="1132" t="s">
        <v>258</v>
      </c>
      <c r="D102" s="1132"/>
      <c r="E102" s="1133"/>
      <c r="F102" s="192">
        <v>75.004000000000005</v>
      </c>
      <c r="G102" s="191">
        <v>0</v>
      </c>
      <c r="H102" s="190">
        <v>0</v>
      </c>
      <c r="I102" s="177">
        <v>75.004000000000005</v>
      </c>
      <c r="J102" s="192">
        <v>141.40100000000001</v>
      </c>
      <c r="K102" s="191">
        <v>0</v>
      </c>
      <c r="L102" s="190">
        <v>0</v>
      </c>
      <c r="M102" s="177">
        <v>141.40100000000001</v>
      </c>
      <c r="N102" s="167"/>
    </row>
    <row r="103" spans="1:14" ht="43.5" customHeight="1">
      <c r="B103" s="211"/>
      <c r="C103" s="1132" t="s">
        <v>257</v>
      </c>
      <c r="D103" s="1132"/>
      <c r="E103" s="1133"/>
      <c r="F103" s="192">
        <v>-0.626</v>
      </c>
      <c r="G103" s="191">
        <v>0</v>
      </c>
      <c r="H103" s="190">
        <v>0</v>
      </c>
      <c r="I103" s="177">
        <v>-0.626</v>
      </c>
      <c r="J103" s="192">
        <v>-1.073</v>
      </c>
      <c r="K103" s="191">
        <v>0</v>
      </c>
      <c r="L103" s="190">
        <v>0</v>
      </c>
      <c r="M103" s="177">
        <v>-1.073</v>
      </c>
      <c r="N103" s="167"/>
    </row>
    <row r="104" spans="1:14" ht="43.5" customHeight="1">
      <c r="B104" s="209"/>
      <c r="C104" s="1132" t="s">
        <v>256</v>
      </c>
      <c r="D104" s="1132"/>
      <c r="E104" s="1133"/>
      <c r="F104" s="192">
        <v>-3.1030000000000002</v>
      </c>
      <c r="G104" s="191">
        <v>0</v>
      </c>
      <c r="H104" s="190">
        <v>0</v>
      </c>
      <c r="I104" s="177">
        <v>-3.1030000000000002</v>
      </c>
      <c r="J104" s="192">
        <v>-8.3360000000000003</v>
      </c>
      <c r="K104" s="191">
        <v>0</v>
      </c>
      <c r="L104" s="190">
        <v>0</v>
      </c>
      <c r="M104" s="177">
        <v>-8.3360000000000003</v>
      </c>
      <c r="N104" s="167"/>
    </row>
    <row r="105" spans="1:14" ht="41.25" customHeight="1">
      <c r="B105" s="1113" t="s">
        <v>255</v>
      </c>
      <c r="C105" s="1109"/>
      <c r="D105" s="1109"/>
      <c r="E105" s="1110"/>
      <c r="F105" s="192">
        <v>0</v>
      </c>
      <c r="G105" s="191">
        <v>0</v>
      </c>
      <c r="H105" s="190">
        <v>14.673</v>
      </c>
      <c r="I105" s="177">
        <v>14.673</v>
      </c>
      <c r="J105" s="192">
        <v>0</v>
      </c>
      <c r="K105" s="191">
        <v>0</v>
      </c>
      <c r="L105" s="190">
        <v>12.867000000000001</v>
      </c>
      <c r="M105" s="177">
        <v>12.867000000000001</v>
      </c>
      <c r="N105" s="167"/>
    </row>
    <row r="106" spans="1:14" s="160" customFormat="1" ht="41.25" customHeight="1">
      <c r="A106" s="159"/>
      <c r="B106" s="209"/>
      <c r="C106" s="1130" t="s">
        <v>255</v>
      </c>
      <c r="D106" s="1130"/>
      <c r="E106" s="1131"/>
      <c r="F106" s="192">
        <v>0</v>
      </c>
      <c r="G106" s="191">
        <v>0</v>
      </c>
      <c r="H106" s="190">
        <v>14.725</v>
      </c>
      <c r="I106" s="177">
        <v>14.725</v>
      </c>
      <c r="J106" s="192">
        <v>0</v>
      </c>
      <c r="K106" s="191">
        <v>0</v>
      </c>
      <c r="L106" s="190">
        <v>12.945</v>
      </c>
      <c r="M106" s="177">
        <v>12.945</v>
      </c>
      <c r="N106" s="167"/>
    </row>
    <row r="107" spans="1:14" s="160" customFormat="1" ht="41.25" customHeight="1">
      <c r="A107" s="162"/>
      <c r="B107" s="771"/>
      <c r="C107" s="1130" t="s">
        <v>1047</v>
      </c>
      <c r="D107" s="1130"/>
      <c r="E107" s="1131"/>
      <c r="F107" s="204">
        <v>0</v>
      </c>
      <c r="G107" s="203">
        <v>0</v>
      </c>
      <c r="H107" s="202">
        <v>0</v>
      </c>
      <c r="I107" s="177">
        <v>0</v>
      </c>
      <c r="J107" s="192">
        <v>0</v>
      </c>
      <c r="K107" s="191">
        <v>0</v>
      </c>
      <c r="L107" s="190">
        <v>-7.8E-2</v>
      </c>
      <c r="M107" s="177">
        <v>-7.8E-2</v>
      </c>
      <c r="N107" s="167"/>
    </row>
    <row r="108" spans="1:14" s="160" customFormat="1" ht="26.25" customHeight="1">
      <c r="B108" s="1113" t="s">
        <v>254</v>
      </c>
      <c r="C108" s="1109"/>
      <c r="D108" s="1109"/>
      <c r="E108" s="1110"/>
      <c r="F108" s="192">
        <v>0</v>
      </c>
      <c r="G108" s="191">
        <v>7.1890000000000001</v>
      </c>
      <c r="H108" s="190">
        <v>8.0850000000000009</v>
      </c>
      <c r="I108" s="177">
        <v>15.273999999999999</v>
      </c>
      <c r="J108" s="192">
        <v>0</v>
      </c>
      <c r="K108" s="191">
        <v>6.0940000000000003</v>
      </c>
      <c r="L108" s="190">
        <v>10.544</v>
      </c>
      <c r="M108" s="177">
        <v>16.638000000000002</v>
      </c>
      <c r="N108" s="167"/>
    </row>
    <row r="109" spans="1:14" s="160" customFormat="1" ht="30" customHeight="1">
      <c r="B109" s="762"/>
      <c r="C109" s="1129" t="s">
        <v>254</v>
      </c>
      <c r="D109" s="1109"/>
      <c r="E109" s="1110"/>
      <c r="F109" s="192">
        <v>0</v>
      </c>
      <c r="G109" s="191">
        <v>7.5640000000000001</v>
      </c>
      <c r="H109" s="190">
        <v>8.2590000000000003</v>
      </c>
      <c r="I109" s="177">
        <v>15.823</v>
      </c>
      <c r="J109" s="192">
        <v>0</v>
      </c>
      <c r="K109" s="191">
        <v>6.415</v>
      </c>
      <c r="L109" s="190">
        <v>10.571999999999999</v>
      </c>
      <c r="M109" s="177">
        <v>16.986999999999998</v>
      </c>
      <c r="N109" s="167"/>
    </row>
    <row r="110" spans="1:14" s="160" customFormat="1" ht="30" customHeight="1">
      <c r="B110" s="765"/>
      <c r="C110" s="1129" t="s">
        <v>253</v>
      </c>
      <c r="D110" s="1109"/>
      <c r="E110" s="1110"/>
      <c r="F110" s="192">
        <v>0</v>
      </c>
      <c r="G110" s="191">
        <v>-0.375</v>
      </c>
      <c r="H110" s="190">
        <v>-0.17399999999999999</v>
      </c>
      <c r="I110" s="177">
        <v>-0.54900000000000004</v>
      </c>
      <c r="J110" s="192">
        <v>0</v>
      </c>
      <c r="K110" s="191">
        <v>-0.32100000000000001</v>
      </c>
      <c r="L110" s="190">
        <v>-2.8000000000000001E-2</v>
      </c>
      <c r="M110" s="177">
        <v>-0.34899999999999998</v>
      </c>
      <c r="N110" s="167"/>
    </row>
    <row r="111" spans="1:14" s="160" customFormat="1" ht="26.25" customHeight="1">
      <c r="B111" s="1113" t="s">
        <v>252</v>
      </c>
      <c r="C111" s="1109"/>
      <c r="D111" s="1109"/>
      <c r="E111" s="1110"/>
      <c r="F111" s="192">
        <v>345.71100000000001</v>
      </c>
      <c r="G111" s="191">
        <v>327.44600000000003</v>
      </c>
      <c r="H111" s="190">
        <v>0</v>
      </c>
      <c r="I111" s="177">
        <v>673.15700000000004</v>
      </c>
      <c r="J111" s="192">
        <v>147.13900000000001</v>
      </c>
      <c r="K111" s="191">
        <v>603.02099999999996</v>
      </c>
      <c r="L111" s="190">
        <v>0</v>
      </c>
      <c r="M111" s="177">
        <v>750.16</v>
      </c>
      <c r="N111" s="167"/>
    </row>
    <row r="112" spans="1:14" s="160" customFormat="1" ht="26.25" customHeight="1">
      <c r="B112" s="762"/>
      <c r="C112" s="1129" t="s">
        <v>252</v>
      </c>
      <c r="D112" s="1109"/>
      <c r="E112" s="1110"/>
      <c r="F112" s="192">
        <v>352.48899999999998</v>
      </c>
      <c r="G112" s="191">
        <v>333.06400000000002</v>
      </c>
      <c r="H112" s="190">
        <v>0</v>
      </c>
      <c r="I112" s="177">
        <v>685.553</v>
      </c>
      <c r="J112" s="192">
        <v>148.131</v>
      </c>
      <c r="K112" s="191">
        <v>608.76700000000005</v>
      </c>
      <c r="L112" s="190">
        <v>0</v>
      </c>
      <c r="M112" s="177">
        <v>756.89800000000002</v>
      </c>
      <c r="N112" s="167"/>
    </row>
    <row r="113" spans="1:14" ht="27.75" customHeight="1">
      <c r="A113" s="160"/>
      <c r="B113" s="762"/>
      <c r="C113" s="1111" t="s">
        <v>251</v>
      </c>
      <c r="D113" s="1109"/>
      <c r="E113" s="1110"/>
      <c r="F113" s="192">
        <v>-2.8000000000000001E-2</v>
      </c>
      <c r="G113" s="191">
        <v>-1.3580000000000001</v>
      </c>
      <c r="H113" s="190">
        <v>0</v>
      </c>
      <c r="I113" s="177">
        <v>-1.3859999999999999</v>
      </c>
      <c r="J113" s="192">
        <v>-0.35699999999999998</v>
      </c>
      <c r="K113" s="191">
        <v>-1.82</v>
      </c>
      <c r="L113" s="190">
        <v>0</v>
      </c>
      <c r="M113" s="177">
        <v>-2.177</v>
      </c>
      <c r="N113" s="167"/>
    </row>
    <row r="114" spans="1:14" ht="27.75" customHeight="1">
      <c r="A114" s="160"/>
      <c r="B114" s="762"/>
      <c r="C114" s="1111" t="s">
        <v>250</v>
      </c>
      <c r="D114" s="1111" t="s">
        <v>246</v>
      </c>
      <c r="E114" s="1112"/>
      <c r="F114" s="192">
        <v>-6.75</v>
      </c>
      <c r="G114" s="191">
        <v>-4.26</v>
      </c>
      <c r="H114" s="190">
        <v>0</v>
      </c>
      <c r="I114" s="177">
        <v>-11.01</v>
      </c>
      <c r="J114" s="192">
        <v>-0.63500000000000001</v>
      </c>
      <c r="K114" s="191">
        <v>-3.9260000000000002</v>
      </c>
      <c r="L114" s="190">
        <v>0</v>
      </c>
      <c r="M114" s="177">
        <v>-4.5609999999999999</v>
      </c>
      <c r="N114" s="167"/>
    </row>
    <row r="115" spans="1:14" ht="12.75" customHeight="1">
      <c r="B115" s="1113" t="s">
        <v>249</v>
      </c>
      <c r="C115" s="1109"/>
      <c r="D115" s="1109"/>
      <c r="E115" s="1110"/>
      <c r="F115" s="192">
        <v>4.8959999999999999</v>
      </c>
      <c r="G115" s="191">
        <v>13.91</v>
      </c>
      <c r="H115" s="190">
        <v>0.222</v>
      </c>
      <c r="I115" s="177">
        <v>19.027999999999999</v>
      </c>
      <c r="J115" s="192">
        <v>4.4279999999999999</v>
      </c>
      <c r="K115" s="191">
        <v>21.222999999999999</v>
      </c>
      <c r="L115" s="190">
        <v>0</v>
      </c>
      <c r="M115" s="177">
        <v>25.651</v>
      </c>
      <c r="N115" s="167"/>
    </row>
    <row r="116" spans="1:14" ht="21" customHeight="1">
      <c r="B116" s="762"/>
      <c r="C116" s="1111" t="s">
        <v>249</v>
      </c>
      <c r="D116" s="1111"/>
      <c r="E116" s="1112"/>
      <c r="F116" s="192">
        <v>4.99</v>
      </c>
      <c r="G116" s="191">
        <v>14.122</v>
      </c>
      <c r="H116" s="190">
        <v>0.222</v>
      </c>
      <c r="I116" s="177">
        <v>19.334</v>
      </c>
      <c r="J116" s="192">
        <v>4.4960000000000004</v>
      </c>
      <c r="K116" s="191">
        <v>21.388999999999999</v>
      </c>
      <c r="L116" s="190">
        <v>0</v>
      </c>
      <c r="M116" s="177">
        <v>25.885000000000002</v>
      </c>
      <c r="N116" s="167"/>
    </row>
    <row r="117" spans="1:14" s="162" customFormat="1" ht="21" customHeight="1">
      <c r="B117" s="772"/>
      <c r="C117" s="1123" t="s">
        <v>1048</v>
      </c>
      <c r="D117" s="1123"/>
      <c r="E117" s="1124"/>
      <c r="F117" s="204">
        <v>0</v>
      </c>
      <c r="G117" s="203">
        <v>0</v>
      </c>
      <c r="H117" s="202">
        <v>0</v>
      </c>
      <c r="I117" s="177">
        <v>0</v>
      </c>
      <c r="J117" s="192">
        <v>2.4E-2</v>
      </c>
      <c r="K117" s="191">
        <v>-1.7000000000000001E-2</v>
      </c>
      <c r="L117" s="190">
        <v>0</v>
      </c>
      <c r="M117" s="177">
        <v>7.0000000000000001E-3</v>
      </c>
      <c r="N117" s="167"/>
    </row>
    <row r="118" spans="1:14" s="162" customFormat="1" ht="28.5" customHeight="1">
      <c r="B118" s="772"/>
      <c r="C118" s="1123" t="s">
        <v>1049</v>
      </c>
      <c r="D118" s="1123"/>
      <c r="E118" s="1124"/>
      <c r="F118" s="204">
        <v>0</v>
      </c>
      <c r="G118" s="203">
        <v>0</v>
      </c>
      <c r="H118" s="202">
        <v>0</v>
      </c>
      <c r="I118" s="177">
        <v>0</v>
      </c>
      <c r="J118" s="192">
        <v>-9.1999999999999998E-2</v>
      </c>
      <c r="K118" s="191">
        <v>-0.14899999999999999</v>
      </c>
      <c r="L118" s="190">
        <v>0</v>
      </c>
      <c r="M118" s="177">
        <v>-0.24099999999999999</v>
      </c>
      <c r="N118" s="167"/>
    </row>
    <row r="119" spans="1:14" s="162" customFormat="1" ht="21" customHeight="1">
      <c r="B119" s="1125" t="s">
        <v>1050</v>
      </c>
      <c r="C119" s="1126"/>
      <c r="D119" s="1126"/>
      <c r="E119" s="1127"/>
      <c r="F119" s="204">
        <v>0</v>
      </c>
      <c r="G119" s="203">
        <v>0</v>
      </c>
      <c r="H119" s="202">
        <v>0</v>
      </c>
      <c r="I119" s="177">
        <v>0</v>
      </c>
      <c r="J119" s="192">
        <v>0.47599999999999998</v>
      </c>
      <c r="K119" s="191">
        <v>0</v>
      </c>
      <c r="L119" s="190">
        <v>0</v>
      </c>
      <c r="M119" s="177">
        <v>0.47599999999999998</v>
      </c>
      <c r="N119" s="167"/>
    </row>
    <row r="120" spans="1:14" s="162" customFormat="1" ht="21" customHeight="1">
      <c r="B120" s="772"/>
      <c r="C120" s="1128" t="s">
        <v>1050</v>
      </c>
      <c r="D120" s="1126"/>
      <c r="E120" s="1127"/>
      <c r="F120" s="204">
        <v>0</v>
      </c>
      <c r="G120" s="203">
        <v>0</v>
      </c>
      <c r="H120" s="202">
        <v>0</v>
      </c>
      <c r="I120" s="177">
        <v>0</v>
      </c>
      <c r="J120" s="192">
        <v>0.49299999999999999</v>
      </c>
      <c r="K120" s="191">
        <v>0</v>
      </c>
      <c r="L120" s="190">
        <v>0</v>
      </c>
      <c r="M120" s="177">
        <v>0.49299999999999999</v>
      </c>
      <c r="N120" s="167"/>
    </row>
    <row r="121" spans="1:14" s="162" customFormat="1" ht="31.5" customHeight="1">
      <c r="B121" s="772"/>
      <c r="C121" s="1123" t="s">
        <v>1051</v>
      </c>
      <c r="D121" s="1123" t="s">
        <v>246</v>
      </c>
      <c r="E121" s="1124"/>
      <c r="F121" s="204">
        <v>0</v>
      </c>
      <c r="G121" s="203">
        <v>0</v>
      </c>
      <c r="H121" s="202">
        <v>0</v>
      </c>
      <c r="I121" s="177">
        <v>0</v>
      </c>
      <c r="J121" s="192">
        <v>-1.7000000000000001E-2</v>
      </c>
      <c r="K121" s="191">
        <v>0</v>
      </c>
      <c r="L121" s="190">
        <v>0</v>
      </c>
      <c r="M121" s="177">
        <v>-1.7000000000000001E-2</v>
      </c>
      <c r="N121" s="167"/>
    </row>
    <row r="122" spans="1:14" ht="21" customHeight="1">
      <c r="A122" s="162"/>
      <c r="B122" s="1113" t="s">
        <v>248</v>
      </c>
      <c r="C122" s="1109"/>
      <c r="D122" s="1109"/>
      <c r="E122" s="1110"/>
      <c r="F122" s="204">
        <v>4205.0039999999999</v>
      </c>
      <c r="G122" s="203">
        <v>596.42499999999995</v>
      </c>
      <c r="H122" s="202">
        <v>401.983</v>
      </c>
      <c r="I122" s="177">
        <v>5203.4120000000003</v>
      </c>
      <c r="J122" s="204">
        <v>3138.19</v>
      </c>
      <c r="K122" s="203">
        <v>447.779</v>
      </c>
      <c r="L122" s="202">
        <v>415.74799999999999</v>
      </c>
      <c r="M122" s="177">
        <v>4001.7170000000001</v>
      </c>
      <c r="N122" s="167"/>
    </row>
    <row r="123" spans="1:14" ht="21" customHeight="1">
      <c r="B123" s="762"/>
      <c r="C123" s="1109" t="s">
        <v>248</v>
      </c>
      <c r="D123" s="1109"/>
      <c r="E123" s="1110"/>
      <c r="F123" s="192">
        <v>22527.065999999999</v>
      </c>
      <c r="G123" s="191">
        <v>4559.067</v>
      </c>
      <c r="H123" s="190">
        <v>1584.9259999999999</v>
      </c>
      <c r="I123" s="177">
        <v>28671.059000000001</v>
      </c>
      <c r="J123" s="192">
        <v>24257.705999999998</v>
      </c>
      <c r="K123" s="191">
        <v>4187.0169999999998</v>
      </c>
      <c r="L123" s="190">
        <v>1563.2739999999999</v>
      </c>
      <c r="M123" s="177">
        <v>30007.996999999999</v>
      </c>
      <c r="N123" s="167"/>
    </row>
    <row r="124" spans="1:14" ht="30.75" customHeight="1">
      <c r="B124" s="762"/>
      <c r="C124" s="1111" t="s">
        <v>247</v>
      </c>
      <c r="D124" s="1111" t="s">
        <v>246</v>
      </c>
      <c r="E124" s="1112"/>
      <c r="F124" s="192">
        <v>-18322.062000000002</v>
      </c>
      <c r="G124" s="191">
        <v>-3962.6419999999998</v>
      </c>
      <c r="H124" s="190">
        <v>-1182.943</v>
      </c>
      <c r="I124" s="177">
        <v>-23467.647000000001</v>
      </c>
      <c r="J124" s="192">
        <v>-21119.516</v>
      </c>
      <c r="K124" s="191">
        <v>-3739.2379999999998</v>
      </c>
      <c r="L124" s="190">
        <v>-1147.5260000000001</v>
      </c>
      <c r="M124" s="177">
        <v>-26006.28</v>
      </c>
      <c r="N124" s="167"/>
    </row>
    <row r="125" spans="1:14" s="165" customFormat="1" ht="36" customHeight="1">
      <c r="A125" s="159"/>
      <c r="B125" s="1113" t="s">
        <v>245</v>
      </c>
      <c r="C125" s="1109"/>
      <c r="D125" s="1109"/>
      <c r="E125" s="1110"/>
      <c r="F125" s="192">
        <v>0</v>
      </c>
      <c r="G125" s="191">
        <v>-55.457000000000001</v>
      </c>
      <c r="H125" s="190">
        <v>-15.678000000000001</v>
      </c>
      <c r="I125" s="177">
        <v>-71.135000000000005</v>
      </c>
      <c r="J125" s="192">
        <v>0</v>
      </c>
      <c r="K125" s="191">
        <v>-102.139</v>
      </c>
      <c r="L125" s="190">
        <v>-7.4580000000000002</v>
      </c>
      <c r="M125" s="177">
        <v>-109.59699999999999</v>
      </c>
      <c r="N125" s="167"/>
    </row>
    <row r="126" spans="1:14" ht="36" customHeight="1" thickBot="1">
      <c r="B126" s="1114" t="s">
        <v>244</v>
      </c>
      <c r="C126" s="1115"/>
      <c r="D126" s="1115"/>
      <c r="E126" s="1116"/>
      <c r="F126" s="195">
        <v>-35.753999999999998</v>
      </c>
      <c r="G126" s="194">
        <v>-7.8979999999999997</v>
      </c>
      <c r="H126" s="193">
        <v>0</v>
      </c>
      <c r="I126" s="173">
        <v>-43.652000000000001</v>
      </c>
      <c r="J126" s="195">
        <v>-30.797999999999998</v>
      </c>
      <c r="K126" s="194">
        <v>-6.9450000000000003</v>
      </c>
      <c r="L126" s="193">
        <v>0</v>
      </c>
      <c r="M126" s="173">
        <v>-37.743000000000002</v>
      </c>
      <c r="N126" s="167"/>
    </row>
    <row r="127" spans="1:14" ht="26.25" customHeight="1" thickBot="1">
      <c r="A127" s="165"/>
      <c r="B127" s="1117" t="s">
        <v>243</v>
      </c>
      <c r="C127" s="1118"/>
      <c r="D127" s="1118"/>
      <c r="E127" s="1119"/>
      <c r="F127" s="171">
        <v>897.02300000000002</v>
      </c>
      <c r="G127" s="170">
        <v>486.85899999999998</v>
      </c>
      <c r="H127" s="169">
        <v>63.418999999999997</v>
      </c>
      <c r="I127" s="168">
        <v>1447.3009999999999</v>
      </c>
      <c r="J127" s="171">
        <v>899.87199999999996</v>
      </c>
      <c r="K127" s="170">
        <v>535.88499999999999</v>
      </c>
      <c r="L127" s="169">
        <v>56.918999999999997</v>
      </c>
      <c r="M127" s="168">
        <v>1492.6759999999999</v>
      </c>
      <c r="N127" s="167"/>
    </row>
    <row r="128" spans="1:14" ht="26.25" customHeight="1">
      <c r="B128" s="1120" t="s">
        <v>242</v>
      </c>
      <c r="C128" s="1121"/>
      <c r="D128" s="1121"/>
      <c r="E128" s="1122"/>
      <c r="F128" s="198">
        <v>421.46499999999997</v>
      </c>
      <c r="G128" s="197">
        <v>167.071</v>
      </c>
      <c r="H128" s="196">
        <v>27.238</v>
      </c>
      <c r="I128" s="178">
        <v>615.774</v>
      </c>
      <c r="J128" s="198">
        <v>442.36200000000002</v>
      </c>
      <c r="K128" s="197">
        <v>190.03700000000001</v>
      </c>
      <c r="L128" s="196">
        <v>28.385000000000002</v>
      </c>
      <c r="M128" s="178">
        <v>660.78399999999999</v>
      </c>
      <c r="N128" s="167"/>
    </row>
    <row r="129" spans="1:14" ht="25.5" customHeight="1">
      <c r="B129" s="1082" t="s">
        <v>241</v>
      </c>
      <c r="C129" s="1083"/>
      <c r="D129" s="1083"/>
      <c r="E129" s="1084"/>
      <c r="F129" s="192">
        <v>178.00299999999999</v>
      </c>
      <c r="G129" s="191">
        <v>110.268</v>
      </c>
      <c r="H129" s="190">
        <v>12.791</v>
      </c>
      <c r="I129" s="177">
        <v>301.06200000000001</v>
      </c>
      <c r="J129" s="192">
        <v>149.529</v>
      </c>
      <c r="K129" s="191">
        <v>128.12100000000001</v>
      </c>
      <c r="L129" s="190">
        <v>9.6880000000000006</v>
      </c>
      <c r="M129" s="177">
        <v>287.33800000000002</v>
      </c>
      <c r="N129" s="167"/>
    </row>
    <row r="130" spans="1:14" ht="25.5" customHeight="1">
      <c r="B130" s="1082" t="s">
        <v>240</v>
      </c>
      <c r="C130" s="1083"/>
      <c r="D130" s="1083"/>
      <c r="E130" s="1084"/>
      <c r="F130" s="192">
        <v>177.03100000000001</v>
      </c>
      <c r="G130" s="191">
        <v>154.196</v>
      </c>
      <c r="H130" s="190">
        <v>19.178000000000001</v>
      </c>
      <c r="I130" s="177">
        <v>350.40499999999997</v>
      </c>
      <c r="J130" s="192">
        <v>162.136</v>
      </c>
      <c r="K130" s="191">
        <v>148.101</v>
      </c>
      <c r="L130" s="190">
        <v>12.55</v>
      </c>
      <c r="M130" s="177">
        <v>322.78699999999998</v>
      </c>
      <c r="N130" s="167"/>
    </row>
    <row r="131" spans="1:14" ht="26.25" customHeight="1">
      <c r="B131" s="1082" t="s">
        <v>239</v>
      </c>
      <c r="C131" s="1083"/>
      <c r="D131" s="1083"/>
      <c r="E131" s="1084"/>
      <c r="F131" s="192">
        <v>76.05</v>
      </c>
      <c r="G131" s="191">
        <v>19.896999999999998</v>
      </c>
      <c r="H131" s="190">
        <v>3.0419999999999998</v>
      </c>
      <c r="I131" s="177">
        <v>98.989000000000004</v>
      </c>
      <c r="J131" s="192">
        <v>117.17400000000001</v>
      </c>
      <c r="K131" s="191">
        <v>35.761000000000003</v>
      </c>
      <c r="L131" s="190">
        <v>3.0579999999999998</v>
      </c>
      <c r="M131" s="177">
        <v>155.99299999999999</v>
      </c>
      <c r="N131" s="167"/>
    </row>
    <row r="132" spans="1:14" ht="12.75" customHeight="1">
      <c r="B132" s="1106" t="s">
        <v>1052</v>
      </c>
      <c r="C132" s="1107"/>
      <c r="D132" s="1107"/>
      <c r="E132" s="1108"/>
      <c r="F132" s="192">
        <v>0</v>
      </c>
      <c r="G132" s="191">
        <v>0.23599999999999999</v>
      </c>
      <c r="H132" s="190">
        <v>0</v>
      </c>
      <c r="I132" s="177">
        <v>0.23599999999999999</v>
      </c>
      <c r="J132" s="192">
        <v>0</v>
      </c>
      <c r="K132" s="191">
        <v>1.2729999999999999</v>
      </c>
      <c r="L132" s="190">
        <v>0</v>
      </c>
      <c r="M132" s="177">
        <v>1.2729999999999999</v>
      </c>
      <c r="N132" s="167"/>
    </row>
    <row r="133" spans="1:14" ht="26.25" customHeight="1">
      <c r="B133" s="1082" t="s">
        <v>238</v>
      </c>
      <c r="C133" s="1083"/>
      <c r="D133" s="1083"/>
      <c r="E133" s="1084"/>
      <c r="F133" s="192">
        <v>40.295999999999999</v>
      </c>
      <c r="G133" s="191">
        <v>34.222999999999999</v>
      </c>
      <c r="H133" s="190">
        <v>1.1379999999999999</v>
      </c>
      <c r="I133" s="177">
        <v>75.656999999999996</v>
      </c>
      <c r="J133" s="192">
        <v>23.524999999999999</v>
      </c>
      <c r="K133" s="191">
        <v>31.247</v>
      </c>
      <c r="L133" s="190">
        <v>3.1779999999999999</v>
      </c>
      <c r="M133" s="177">
        <v>57.95</v>
      </c>
      <c r="N133" s="167"/>
    </row>
    <row r="134" spans="1:14" ht="27.75" customHeight="1">
      <c r="B134" s="1082" t="s">
        <v>237</v>
      </c>
      <c r="C134" s="1083"/>
      <c r="D134" s="1083"/>
      <c r="E134" s="1084"/>
      <c r="F134" s="192">
        <v>0.23100000000000001</v>
      </c>
      <c r="G134" s="191">
        <v>0.90300000000000002</v>
      </c>
      <c r="H134" s="190">
        <v>6.0000000000000001E-3</v>
      </c>
      <c r="I134" s="177">
        <v>1.1399999999999999</v>
      </c>
      <c r="J134" s="192">
        <v>0.20699999999999999</v>
      </c>
      <c r="K134" s="191">
        <v>1.27</v>
      </c>
      <c r="L134" s="190">
        <v>2.9000000000000001E-2</v>
      </c>
      <c r="M134" s="177">
        <v>1.506</v>
      </c>
      <c r="N134" s="167"/>
    </row>
    <row r="135" spans="1:14" s="166" customFormat="1" ht="26.25" customHeight="1">
      <c r="A135" s="162"/>
      <c r="B135" s="1082" t="s">
        <v>236</v>
      </c>
      <c r="C135" s="1083"/>
      <c r="D135" s="1083"/>
      <c r="E135" s="1084"/>
      <c r="F135" s="204">
        <v>0</v>
      </c>
      <c r="G135" s="203">
        <v>7.0000000000000001E-3</v>
      </c>
      <c r="H135" s="202">
        <v>0</v>
      </c>
      <c r="I135" s="177">
        <v>7.0000000000000001E-3</v>
      </c>
      <c r="J135" s="192">
        <v>0</v>
      </c>
      <c r="K135" s="191">
        <v>0</v>
      </c>
      <c r="L135" s="190">
        <v>0</v>
      </c>
      <c r="M135" s="177">
        <v>0</v>
      </c>
      <c r="N135" s="167"/>
    </row>
    <row r="136" spans="1:14" ht="12.75" customHeight="1">
      <c r="B136" s="1082" t="s">
        <v>235</v>
      </c>
      <c r="C136" s="1083"/>
      <c r="D136" s="1083"/>
      <c r="E136" s="1084"/>
      <c r="F136" s="192">
        <v>3.9020000000000001</v>
      </c>
      <c r="G136" s="191">
        <v>0.16400000000000001</v>
      </c>
      <c r="H136" s="190">
        <v>2.5000000000000001E-2</v>
      </c>
      <c r="I136" s="177">
        <v>4.0910000000000002</v>
      </c>
      <c r="J136" s="192">
        <v>4.8179999999999996</v>
      </c>
      <c r="K136" s="191">
        <v>7.4999999999999997E-2</v>
      </c>
      <c r="L136" s="190">
        <v>3.1E-2</v>
      </c>
      <c r="M136" s="177">
        <v>4.9240000000000004</v>
      </c>
      <c r="N136" s="167"/>
    </row>
    <row r="137" spans="1:14" s="162" customFormat="1" ht="30" customHeight="1" thickBot="1">
      <c r="B137" s="1064" t="s">
        <v>567</v>
      </c>
      <c r="C137" s="1065"/>
      <c r="D137" s="1065"/>
      <c r="E137" s="1066"/>
      <c r="F137" s="773">
        <v>0</v>
      </c>
      <c r="G137" s="774">
        <v>0</v>
      </c>
      <c r="H137" s="775">
        <v>0</v>
      </c>
      <c r="I137" s="177">
        <v>0</v>
      </c>
      <c r="J137" s="192">
        <v>0.121</v>
      </c>
      <c r="K137" s="191">
        <v>0</v>
      </c>
      <c r="L137" s="190">
        <v>0</v>
      </c>
      <c r="M137" s="177">
        <v>0.121</v>
      </c>
      <c r="N137" s="167"/>
    </row>
    <row r="138" spans="1:14" s="165" customFormat="1" ht="12.75" customHeight="1" thickBot="1">
      <c r="B138" s="1061" t="s">
        <v>234</v>
      </c>
      <c r="C138" s="1062"/>
      <c r="D138" s="1062"/>
      <c r="E138" s="1063"/>
      <c r="F138" s="171">
        <v>339.238</v>
      </c>
      <c r="G138" s="170">
        <v>109.556</v>
      </c>
      <c r="H138" s="169">
        <v>0</v>
      </c>
      <c r="I138" s="168">
        <v>448.79399999999998</v>
      </c>
      <c r="J138" s="171">
        <v>376.92899999999997</v>
      </c>
      <c r="K138" s="170">
        <v>87.644999999999996</v>
      </c>
      <c r="L138" s="169">
        <v>0</v>
      </c>
      <c r="M138" s="168">
        <v>464.57400000000001</v>
      </c>
      <c r="N138" s="167"/>
    </row>
    <row r="139" spans="1:14" ht="12.75" customHeight="1">
      <c r="B139" s="1103" t="s">
        <v>233</v>
      </c>
      <c r="C139" s="1104"/>
      <c r="D139" s="1104"/>
      <c r="E139" s="1105"/>
      <c r="F139" s="198">
        <v>326.5</v>
      </c>
      <c r="G139" s="197">
        <v>0</v>
      </c>
      <c r="H139" s="196">
        <v>0</v>
      </c>
      <c r="I139" s="178">
        <v>326.5</v>
      </c>
      <c r="J139" s="198">
        <v>364.19099999999997</v>
      </c>
      <c r="K139" s="197">
        <v>0</v>
      </c>
      <c r="L139" s="196">
        <v>0</v>
      </c>
      <c r="M139" s="178">
        <v>364.19099999999997</v>
      </c>
      <c r="N139" s="167"/>
    </row>
    <row r="140" spans="1:14" ht="12.75" customHeight="1" thickBot="1">
      <c r="B140" s="1088" t="s">
        <v>232</v>
      </c>
      <c r="C140" s="1089"/>
      <c r="D140" s="1089"/>
      <c r="E140" s="1090"/>
      <c r="F140" s="192">
        <v>12.738</v>
      </c>
      <c r="G140" s="191">
        <v>109.556</v>
      </c>
      <c r="H140" s="190">
        <v>0</v>
      </c>
      <c r="I140" s="177">
        <v>122.294</v>
      </c>
      <c r="J140" s="192">
        <v>12.738</v>
      </c>
      <c r="K140" s="191">
        <v>87.644999999999996</v>
      </c>
      <c r="L140" s="190">
        <v>0</v>
      </c>
      <c r="M140" s="177">
        <v>100.383</v>
      </c>
      <c r="N140" s="167"/>
    </row>
    <row r="141" spans="1:14" ht="12.75" customHeight="1" thickBot="1">
      <c r="A141" s="165"/>
      <c r="B141" s="1097" t="s">
        <v>231</v>
      </c>
      <c r="C141" s="1098"/>
      <c r="D141" s="1098"/>
      <c r="E141" s="1099"/>
      <c r="F141" s="171">
        <v>1438.232</v>
      </c>
      <c r="G141" s="170">
        <v>584.63599999999997</v>
      </c>
      <c r="H141" s="169">
        <v>69.125</v>
      </c>
      <c r="I141" s="168">
        <v>2091.9929999999999</v>
      </c>
      <c r="J141" s="171">
        <v>1721.125</v>
      </c>
      <c r="K141" s="170">
        <v>607.12900000000002</v>
      </c>
      <c r="L141" s="169">
        <v>49.671999999999997</v>
      </c>
      <c r="M141" s="168">
        <v>2377.9259999999999</v>
      </c>
      <c r="N141" s="167"/>
    </row>
    <row r="142" spans="1:14" ht="12.75" customHeight="1">
      <c r="B142" s="1100" t="s">
        <v>230</v>
      </c>
      <c r="C142" s="1101"/>
      <c r="D142" s="1101"/>
      <c r="E142" s="1102"/>
      <c r="F142" s="207">
        <v>69.158000000000001</v>
      </c>
      <c r="G142" s="206">
        <v>50.411000000000001</v>
      </c>
      <c r="H142" s="205">
        <v>5.42</v>
      </c>
      <c r="I142" s="178">
        <v>124.989</v>
      </c>
      <c r="J142" s="207">
        <v>67.656000000000006</v>
      </c>
      <c r="K142" s="206">
        <v>45.146999999999998</v>
      </c>
      <c r="L142" s="205">
        <v>5.0679999999999996</v>
      </c>
      <c r="M142" s="178">
        <v>117.871</v>
      </c>
      <c r="N142" s="167"/>
    </row>
    <row r="143" spans="1:14" ht="12.75" customHeight="1">
      <c r="B143" s="1082" t="s">
        <v>229</v>
      </c>
      <c r="C143" s="1083"/>
      <c r="D143" s="1083"/>
      <c r="E143" s="1084"/>
      <c r="F143" s="204">
        <v>12.058</v>
      </c>
      <c r="G143" s="203">
        <v>4.0860000000000003</v>
      </c>
      <c r="H143" s="202">
        <v>0.93400000000000005</v>
      </c>
      <c r="I143" s="177">
        <v>17.077999999999999</v>
      </c>
      <c r="J143" s="204">
        <v>10.259</v>
      </c>
      <c r="K143" s="203">
        <v>8.4339999999999993</v>
      </c>
      <c r="L143" s="202">
        <v>2.028</v>
      </c>
      <c r="M143" s="177">
        <v>20.721</v>
      </c>
      <c r="N143" s="167"/>
    </row>
    <row r="144" spans="1:14" ht="12.75" customHeight="1">
      <c r="B144" s="1082" t="s">
        <v>228</v>
      </c>
      <c r="C144" s="1083"/>
      <c r="D144" s="1083"/>
      <c r="E144" s="1084"/>
      <c r="F144" s="204">
        <v>1E-3</v>
      </c>
      <c r="G144" s="203">
        <v>0.66100000000000003</v>
      </c>
      <c r="H144" s="202">
        <v>0</v>
      </c>
      <c r="I144" s="177">
        <v>0.66200000000000003</v>
      </c>
      <c r="J144" s="204">
        <v>0</v>
      </c>
      <c r="K144" s="203">
        <v>0.42699999999999999</v>
      </c>
      <c r="L144" s="202">
        <v>0</v>
      </c>
      <c r="M144" s="177">
        <v>0.42699999999999999</v>
      </c>
      <c r="N144" s="167"/>
    </row>
    <row r="145" spans="1:25" s="162" customFormat="1" ht="12.75" customHeight="1">
      <c r="B145" s="1082" t="s">
        <v>566</v>
      </c>
      <c r="C145" s="1083"/>
      <c r="D145" s="1083"/>
      <c r="E145" s="1084"/>
      <c r="F145" s="204">
        <v>0</v>
      </c>
      <c r="G145" s="203">
        <v>0</v>
      </c>
      <c r="H145" s="202">
        <v>0</v>
      </c>
      <c r="I145" s="177">
        <v>0</v>
      </c>
      <c r="J145" s="192">
        <v>0</v>
      </c>
      <c r="K145" s="191">
        <v>0.10199999999999999</v>
      </c>
      <c r="L145" s="190">
        <v>0</v>
      </c>
      <c r="M145" s="177">
        <v>0.10199999999999999</v>
      </c>
      <c r="N145" s="167"/>
    </row>
    <row r="146" spans="1:25" s="165" customFormat="1" ht="12.75" customHeight="1">
      <c r="A146" s="159"/>
      <c r="B146" s="1085" t="s">
        <v>227</v>
      </c>
      <c r="C146" s="1086"/>
      <c r="D146" s="1086"/>
      <c r="E146" s="1087"/>
      <c r="F146" s="204">
        <v>89.23</v>
      </c>
      <c r="G146" s="203">
        <v>42.115000000000002</v>
      </c>
      <c r="H146" s="202">
        <v>12.089</v>
      </c>
      <c r="I146" s="177">
        <v>143.434</v>
      </c>
      <c r="J146" s="204">
        <v>92.85</v>
      </c>
      <c r="K146" s="203">
        <v>30.92</v>
      </c>
      <c r="L146" s="202">
        <v>9.7360000000000007</v>
      </c>
      <c r="M146" s="177">
        <v>133.506</v>
      </c>
      <c r="N146" s="167"/>
    </row>
    <row r="147" spans="1:25" ht="12.75" customHeight="1">
      <c r="B147" s="1082" t="s">
        <v>226</v>
      </c>
      <c r="C147" s="1083"/>
      <c r="D147" s="1083"/>
      <c r="E147" s="1084"/>
      <c r="F147" s="204">
        <v>568.32600000000002</v>
      </c>
      <c r="G147" s="203">
        <v>316.012</v>
      </c>
      <c r="H147" s="202">
        <v>42.912999999999997</v>
      </c>
      <c r="I147" s="177">
        <v>927.25099999999998</v>
      </c>
      <c r="J147" s="204">
        <v>732.1</v>
      </c>
      <c r="K147" s="203">
        <v>333.709</v>
      </c>
      <c r="L147" s="202">
        <v>25.329000000000001</v>
      </c>
      <c r="M147" s="177">
        <v>1091.1379999999999</v>
      </c>
      <c r="N147" s="167"/>
    </row>
    <row r="148" spans="1:25" ht="26.25" customHeight="1" thickBot="1">
      <c r="B148" s="1088" t="s">
        <v>225</v>
      </c>
      <c r="C148" s="1089"/>
      <c r="D148" s="1089"/>
      <c r="E148" s="1090"/>
      <c r="F148" s="201">
        <v>699.45899999999995</v>
      </c>
      <c r="G148" s="200">
        <v>171.351</v>
      </c>
      <c r="H148" s="199">
        <v>7.7690000000000001</v>
      </c>
      <c r="I148" s="173">
        <v>878.57899999999995</v>
      </c>
      <c r="J148" s="201">
        <v>818.26</v>
      </c>
      <c r="K148" s="200">
        <v>188.39</v>
      </c>
      <c r="L148" s="199">
        <v>7.5110000000000001</v>
      </c>
      <c r="M148" s="173">
        <v>1014.1609999999999</v>
      </c>
      <c r="N148" s="167"/>
    </row>
    <row r="149" spans="1:25" s="165" customFormat="1" ht="12.75" customHeight="1" thickBot="1">
      <c r="B149" s="1061" t="s">
        <v>224</v>
      </c>
      <c r="C149" s="1062"/>
      <c r="D149" s="1062"/>
      <c r="E149" s="1063"/>
      <c r="F149" s="171">
        <v>2864.2069999999999</v>
      </c>
      <c r="G149" s="170">
        <v>851.62599999999998</v>
      </c>
      <c r="H149" s="169">
        <v>430.40800000000002</v>
      </c>
      <c r="I149" s="168">
        <v>4146.241</v>
      </c>
      <c r="J149" s="171">
        <v>1723.22</v>
      </c>
      <c r="K149" s="170">
        <v>595.07100000000003</v>
      </c>
      <c r="L149" s="169">
        <v>367.089</v>
      </c>
      <c r="M149" s="168">
        <v>2685.38</v>
      </c>
      <c r="N149" s="167"/>
    </row>
    <row r="150" spans="1:25" ht="12.75" customHeight="1">
      <c r="B150" s="1091" t="s">
        <v>223</v>
      </c>
      <c r="C150" s="1092"/>
      <c r="D150" s="1092"/>
      <c r="E150" s="1093"/>
      <c r="F150" s="198">
        <v>4796.5810000000001</v>
      </c>
      <c r="G150" s="197">
        <v>1398.8789999999999</v>
      </c>
      <c r="H150" s="196">
        <v>650.18700000000001</v>
      </c>
      <c r="I150" s="178">
        <v>6845.6469999999999</v>
      </c>
      <c r="J150" s="198">
        <v>3761.0149999999999</v>
      </c>
      <c r="K150" s="197">
        <v>1268.4269999999999</v>
      </c>
      <c r="L150" s="196">
        <v>656</v>
      </c>
      <c r="M150" s="178">
        <v>5685.442</v>
      </c>
      <c r="N150" s="167"/>
    </row>
    <row r="151" spans="1:25" ht="12.75" customHeight="1" thickBot="1">
      <c r="B151" s="1094" t="s">
        <v>222</v>
      </c>
      <c r="C151" s="1095"/>
      <c r="D151" s="1095"/>
      <c r="E151" s="1096"/>
      <c r="F151" s="195">
        <v>-1932.374</v>
      </c>
      <c r="G151" s="194">
        <v>-547.25300000000004</v>
      </c>
      <c r="H151" s="193">
        <v>-219.779</v>
      </c>
      <c r="I151" s="173">
        <v>-2699.4059999999999</v>
      </c>
      <c r="J151" s="195">
        <v>-2037.7950000000001</v>
      </c>
      <c r="K151" s="194">
        <v>-673.35599999999999</v>
      </c>
      <c r="L151" s="193">
        <v>-288.911</v>
      </c>
      <c r="M151" s="173">
        <v>-3000.0619999999999</v>
      </c>
      <c r="N151" s="167"/>
    </row>
    <row r="152" spans="1:25" ht="12.75" customHeight="1" thickBot="1">
      <c r="A152" s="165"/>
      <c r="B152" s="1061" t="s">
        <v>221</v>
      </c>
      <c r="C152" s="1062"/>
      <c r="D152" s="1062"/>
      <c r="E152" s="1063"/>
      <c r="F152" s="171">
        <v>270.26400000000001</v>
      </c>
      <c r="G152" s="170">
        <v>354.43799999999999</v>
      </c>
      <c r="H152" s="169">
        <v>119.40900000000001</v>
      </c>
      <c r="I152" s="168">
        <v>744.11099999999999</v>
      </c>
      <c r="J152" s="171">
        <v>308.03399999999999</v>
      </c>
      <c r="K152" s="170">
        <v>341.75299999999999</v>
      </c>
      <c r="L152" s="169">
        <v>99.027000000000001</v>
      </c>
      <c r="M152" s="168">
        <v>748.81399999999996</v>
      </c>
      <c r="N152" s="167"/>
    </row>
    <row r="153" spans="1:25" ht="12.75" customHeight="1">
      <c r="B153" s="1085" t="s">
        <v>220</v>
      </c>
      <c r="C153" s="1086"/>
      <c r="D153" s="1086"/>
      <c r="E153" s="1087"/>
      <c r="F153" s="192">
        <v>157.01499999999999</v>
      </c>
      <c r="G153" s="191">
        <v>215.97399999999999</v>
      </c>
      <c r="H153" s="190">
        <v>46.923000000000002</v>
      </c>
      <c r="I153" s="177">
        <v>419.91199999999998</v>
      </c>
      <c r="J153" s="192">
        <v>201.03399999999999</v>
      </c>
      <c r="K153" s="191">
        <v>218.55099999999999</v>
      </c>
      <c r="L153" s="190">
        <v>47.732999999999997</v>
      </c>
      <c r="M153" s="177">
        <v>467.31799999999998</v>
      </c>
      <c r="N153" s="167"/>
      <c r="O153" s="162"/>
      <c r="P153" s="162"/>
      <c r="Q153" s="162"/>
      <c r="R153" s="162"/>
      <c r="S153" s="162"/>
      <c r="T153" s="162"/>
      <c r="U153" s="162"/>
      <c r="V153" s="162"/>
      <c r="W153" s="162"/>
      <c r="X153" s="162"/>
      <c r="Y153" s="162"/>
    </row>
    <row r="154" spans="1:25" ht="12.75" customHeight="1">
      <c r="B154" s="1085" t="s">
        <v>219</v>
      </c>
      <c r="C154" s="1086"/>
      <c r="D154" s="1086"/>
      <c r="E154" s="1087"/>
      <c r="F154" s="192">
        <v>1232.5820000000001</v>
      </c>
      <c r="G154" s="191">
        <v>688.05700000000002</v>
      </c>
      <c r="H154" s="190">
        <v>245.999</v>
      </c>
      <c r="I154" s="177">
        <v>2166.6379999999999</v>
      </c>
      <c r="J154" s="192">
        <v>1298.307</v>
      </c>
      <c r="K154" s="191">
        <v>732.84299999999996</v>
      </c>
      <c r="L154" s="190">
        <v>252.28100000000001</v>
      </c>
      <c r="M154" s="177">
        <v>2283.431</v>
      </c>
      <c r="N154" s="167"/>
      <c r="O154" s="162"/>
      <c r="P154" s="162"/>
      <c r="Q154" s="162"/>
      <c r="R154" s="162"/>
      <c r="S154" s="162"/>
      <c r="T154" s="162"/>
      <c r="U154" s="162"/>
      <c r="V154" s="162"/>
      <c r="W154" s="162"/>
      <c r="X154" s="162"/>
      <c r="Y154" s="162"/>
    </row>
    <row r="155" spans="1:25" s="182" customFormat="1" ht="12.75" customHeight="1">
      <c r="A155" s="159"/>
      <c r="B155" s="1085" t="s">
        <v>218</v>
      </c>
      <c r="C155" s="1086"/>
      <c r="D155" s="1086"/>
      <c r="E155" s="1087"/>
      <c r="F155" s="192">
        <v>6.726</v>
      </c>
      <c r="G155" s="191">
        <v>0</v>
      </c>
      <c r="H155" s="190">
        <v>91.754000000000005</v>
      </c>
      <c r="I155" s="177">
        <v>98.48</v>
      </c>
      <c r="J155" s="192">
        <v>6.726</v>
      </c>
      <c r="K155" s="191">
        <v>0</v>
      </c>
      <c r="L155" s="190">
        <v>91.835999999999999</v>
      </c>
      <c r="M155" s="177">
        <v>98.561999999999998</v>
      </c>
      <c r="N155" s="167"/>
      <c r="O155" s="166"/>
      <c r="P155" s="166"/>
      <c r="Q155" s="166"/>
      <c r="R155" s="166"/>
      <c r="S155" s="166"/>
      <c r="T155" s="166"/>
      <c r="U155" s="166"/>
      <c r="V155" s="166"/>
      <c r="W155" s="166"/>
      <c r="X155" s="166"/>
      <c r="Y155" s="166"/>
    </row>
    <row r="156" spans="1:25" s="172" customFormat="1" ht="12.75" customHeight="1">
      <c r="A156" s="159"/>
      <c r="B156" s="1085" t="s">
        <v>217</v>
      </c>
      <c r="C156" s="1086"/>
      <c r="D156" s="1086"/>
      <c r="E156" s="1087"/>
      <c r="F156" s="192">
        <v>46.097999999999999</v>
      </c>
      <c r="G156" s="191">
        <v>78.89</v>
      </c>
      <c r="H156" s="190">
        <v>10.439</v>
      </c>
      <c r="I156" s="177">
        <v>135.42699999999999</v>
      </c>
      <c r="J156" s="192">
        <v>63.802</v>
      </c>
      <c r="K156" s="191">
        <v>93.974000000000004</v>
      </c>
      <c r="L156" s="190">
        <v>9.4510000000000005</v>
      </c>
      <c r="M156" s="177">
        <v>167.227</v>
      </c>
      <c r="N156" s="167"/>
      <c r="O156" s="162"/>
      <c r="P156" s="162"/>
      <c r="Q156" s="162"/>
      <c r="R156" s="162"/>
      <c r="S156" s="162"/>
      <c r="T156" s="162"/>
      <c r="U156" s="162"/>
      <c r="V156" s="162"/>
      <c r="W156" s="162"/>
      <c r="X156" s="162"/>
      <c r="Y156" s="162"/>
    </row>
    <row r="157" spans="1:25" s="172" customFormat="1" ht="12.75" customHeight="1" thickBot="1">
      <c r="A157" s="159"/>
      <c r="B157" s="1085" t="s">
        <v>216</v>
      </c>
      <c r="C157" s="1086"/>
      <c r="D157" s="1086"/>
      <c r="E157" s="1087"/>
      <c r="F157" s="192">
        <v>-1172.1569999999999</v>
      </c>
      <c r="G157" s="191">
        <v>-628.48299999999995</v>
      </c>
      <c r="H157" s="190">
        <v>-275.70600000000002</v>
      </c>
      <c r="I157" s="177">
        <v>-2076.346</v>
      </c>
      <c r="J157" s="192">
        <v>-1261.835</v>
      </c>
      <c r="K157" s="191">
        <v>-703.61500000000001</v>
      </c>
      <c r="L157" s="190">
        <v>-302.274</v>
      </c>
      <c r="M157" s="177">
        <v>-2267.7240000000002</v>
      </c>
      <c r="N157" s="167"/>
      <c r="O157" s="162"/>
      <c r="P157" s="162"/>
      <c r="Q157" s="162"/>
      <c r="R157" s="162"/>
      <c r="S157" s="162"/>
      <c r="T157" s="162"/>
      <c r="U157" s="162"/>
      <c r="V157" s="162"/>
      <c r="W157" s="162"/>
      <c r="X157" s="162"/>
      <c r="Y157" s="162"/>
    </row>
    <row r="158" spans="1:25" s="172" customFormat="1" ht="12.75" customHeight="1" thickBot="1">
      <c r="A158" s="182"/>
      <c r="B158" s="1061" t="s">
        <v>215</v>
      </c>
      <c r="C158" s="1062"/>
      <c r="D158" s="1062"/>
      <c r="E158" s="1063"/>
      <c r="F158" s="171">
        <v>7071.4440000000004</v>
      </c>
      <c r="G158" s="170">
        <v>3519.2089999999998</v>
      </c>
      <c r="H158" s="169">
        <v>429.62299999999999</v>
      </c>
      <c r="I158" s="168">
        <v>11020.276</v>
      </c>
      <c r="J158" s="171">
        <v>7001.2079999999996</v>
      </c>
      <c r="K158" s="170">
        <v>3606.297</v>
      </c>
      <c r="L158" s="169">
        <v>332.428</v>
      </c>
      <c r="M158" s="168">
        <v>10939.933000000001</v>
      </c>
      <c r="N158" s="167"/>
      <c r="O158" s="162"/>
      <c r="P158" s="162"/>
      <c r="Q158" s="162"/>
      <c r="R158" s="162"/>
      <c r="S158" s="162"/>
      <c r="T158" s="162"/>
      <c r="U158" s="162"/>
      <c r="V158" s="162"/>
      <c r="W158" s="162"/>
      <c r="X158" s="162"/>
      <c r="Y158" s="162"/>
    </row>
    <row r="159" spans="1:25" s="172" customFormat="1" ht="12.75" customHeight="1">
      <c r="B159" s="1079" t="s">
        <v>214</v>
      </c>
      <c r="C159" s="1080"/>
      <c r="D159" s="1080"/>
      <c r="E159" s="1081"/>
      <c r="F159" s="181">
        <v>234.20400000000001</v>
      </c>
      <c r="G159" s="180">
        <v>104.551</v>
      </c>
      <c r="H159" s="179">
        <v>0</v>
      </c>
      <c r="I159" s="178">
        <v>338.755</v>
      </c>
      <c r="J159" s="181">
        <v>234.27500000000001</v>
      </c>
      <c r="K159" s="180">
        <v>104.55</v>
      </c>
      <c r="L159" s="179">
        <v>0</v>
      </c>
      <c r="M159" s="178">
        <v>338.82499999999999</v>
      </c>
      <c r="N159" s="167"/>
      <c r="O159" s="162"/>
      <c r="P159" s="162"/>
      <c r="Q159" s="162"/>
      <c r="R159" s="162"/>
      <c r="S159" s="162"/>
      <c r="T159" s="162"/>
      <c r="U159" s="162"/>
      <c r="V159" s="162"/>
      <c r="W159" s="162"/>
      <c r="X159" s="162"/>
      <c r="Y159" s="162"/>
    </row>
    <row r="160" spans="1:25" s="172" customFormat="1" ht="12.75" customHeight="1">
      <c r="B160" s="1055" t="s">
        <v>213</v>
      </c>
      <c r="C160" s="1056"/>
      <c r="D160" s="1056"/>
      <c r="E160" s="1057"/>
      <c r="F160" s="176">
        <v>7308.7460000000001</v>
      </c>
      <c r="G160" s="175">
        <v>3121.95</v>
      </c>
      <c r="H160" s="174">
        <v>462.97</v>
      </c>
      <c r="I160" s="177">
        <v>10893.665999999999</v>
      </c>
      <c r="J160" s="176">
        <v>7376.7470000000003</v>
      </c>
      <c r="K160" s="175">
        <v>2883.7040000000002</v>
      </c>
      <c r="L160" s="174">
        <v>324.81099999999998</v>
      </c>
      <c r="M160" s="177">
        <v>10585.262000000001</v>
      </c>
      <c r="N160" s="167"/>
      <c r="O160" s="162"/>
      <c r="P160" s="162"/>
      <c r="Q160" s="162"/>
      <c r="R160" s="162"/>
      <c r="S160" s="162"/>
      <c r="T160" s="162"/>
      <c r="U160" s="162"/>
      <c r="V160" s="162"/>
      <c r="W160" s="162"/>
      <c r="X160" s="162"/>
      <c r="Y160" s="162"/>
    </row>
    <row r="161" spans="1:25" s="172" customFormat="1" ht="12.75" customHeight="1">
      <c r="B161" s="1055" t="s">
        <v>212</v>
      </c>
      <c r="C161" s="1056"/>
      <c r="D161" s="1056"/>
      <c r="E161" s="1057"/>
      <c r="F161" s="176">
        <v>3826.8249999999998</v>
      </c>
      <c r="G161" s="175">
        <v>2007.625</v>
      </c>
      <c r="H161" s="174">
        <v>423.40600000000001</v>
      </c>
      <c r="I161" s="177">
        <v>6257.8559999999998</v>
      </c>
      <c r="J161" s="176">
        <v>3970.3249999999998</v>
      </c>
      <c r="K161" s="175">
        <v>2203.913</v>
      </c>
      <c r="L161" s="174">
        <v>413.92</v>
      </c>
      <c r="M161" s="177">
        <v>6588.1580000000004</v>
      </c>
      <c r="N161" s="167"/>
      <c r="O161" s="162"/>
      <c r="P161" s="162"/>
      <c r="Q161" s="162"/>
      <c r="R161" s="162"/>
      <c r="S161" s="162"/>
      <c r="T161" s="162"/>
      <c r="U161" s="162"/>
      <c r="V161" s="162"/>
      <c r="W161" s="162"/>
      <c r="X161" s="162"/>
      <c r="Y161" s="162"/>
    </row>
    <row r="162" spans="1:25" s="172" customFormat="1" ht="12.75" customHeight="1">
      <c r="B162" s="1055" t="s">
        <v>211</v>
      </c>
      <c r="C162" s="1056"/>
      <c r="D162" s="1056"/>
      <c r="E162" s="1057"/>
      <c r="F162" s="176">
        <v>361.16199999999998</v>
      </c>
      <c r="G162" s="175">
        <v>228.691</v>
      </c>
      <c r="H162" s="174">
        <v>46.94</v>
      </c>
      <c r="I162" s="177">
        <v>636.79300000000001</v>
      </c>
      <c r="J162" s="176">
        <v>396.32</v>
      </c>
      <c r="K162" s="175">
        <v>273.41300000000001</v>
      </c>
      <c r="L162" s="174">
        <v>50.518000000000001</v>
      </c>
      <c r="M162" s="177">
        <v>720.25099999999998</v>
      </c>
      <c r="N162" s="167"/>
      <c r="O162" s="162"/>
      <c r="P162" s="162"/>
      <c r="Q162" s="162"/>
      <c r="R162" s="162"/>
      <c r="S162" s="162"/>
      <c r="T162" s="162"/>
      <c r="U162" s="162"/>
      <c r="V162" s="162"/>
      <c r="W162" s="162"/>
      <c r="X162" s="162"/>
      <c r="Y162" s="162"/>
    </row>
    <row r="163" spans="1:25" s="182" customFormat="1" ht="12.75" customHeight="1">
      <c r="A163" s="172"/>
      <c r="B163" s="1055" t="s">
        <v>210</v>
      </c>
      <c r="C163" s="1056"/>
      <c r="D163" s="1056"/>
      <c r="E163" s="1057"/>
      <c r="F163" s="176">
        <v>97.468000000000004</v>
      </c>
      <c r="G163" s="175">
        <v>214.3</v>
      </c>
      <c r="H163" s="174">
        <v>47.524000000000001</v>
      </c>
      <c r="I163" s="177">
        <v>359.29199999999997</v>
      </c>
      <c r="J163" s="176">
        <v>45.872</v>
      </c>
      <c r="K163" s="175">
        <v>488.65600000000001</v>
      </c>
      <c r="L163" s="174">
        <v>55.392000000000003</v>
      </c>
      <c r="M163" s="177">
        <v>589.91999999999996</v>
      </c>
      <c r="N163" s="167"/>
      <c r="O163" s="166"/>
      <c r="P163" s="166"/>
      <c r="Q163" s="166"/>
      <c r="R163" s="166"/>
      <c r="S163" s="166"/>
      <c r="T163" s="166"/>
      <c r="U163" s="166"/>
      <c r="V163" s="166"/>
      <c r="W163" s="166"/>
      <c r="X163" s="166"/>
      <c r="Y163" s="166"/>
    </row>
    <row r="164" spans="1:25" s="172" customFormat="1" ht="12.75" customHeight="1">
      <c r="B164" s="1082" t="s">
        <v>209</v>
      </c>
      <c r="C164" s="1083"/>
      <c r="D164" s="1083"/>
      <c r="E164" s="1084"/>
      <c r="F164" s="176">
        <v>-4756.9610000000002</v>
      </c>
      <c r="G164" s="175">
        <v>-2143.9029999999998</v>
      </c>
      <c r="H164" s="174">
        <v>-551.21699999999998</v>
      </c>
      <c r="I164" s="177">
        <v>-7452.0810000000001</v>
      </c>
      <c r="J164" s="176">
        <v>-5022.3310000000001</v>
      </c>
      <c r="K164" s="175">
        <v>-2329.8180000000002</v>
      </c>
      <c r="L164" s="174">
        <v>-512.21299999999997</v>
      </c>
      <c r="M164" s="177">
        <v>-7864.3620000000001</v>
      </c>
      <c r="N164" s="167"/>
      <c r="O164" s="162"/>
      <c r="P164" s="162"/>
      <c r="Q164" s="162"/>
      <c r="R164" s="162"/>
      <c r="S164" s="162"/>
      <c r="T164" s="162"/>
      <c r="U164" s="162"/>
      <c r="V164" s="162"/>
      <c r="W164" s="162"/>
      <c r="X164" s="162"/>
      <c r="Y164" s="162"/>
    </row>
    <row r="165" spans="1:25" s="172" customFormat="1" ht="12.75" customHeight="1" thickBot="1">
      <c r="B165" s="1064" t="s">
        <v>208</v>
      </c>
      <c r="C165" s="1065"/>
      <c r="D165" s="1065"/>
      <c r="E165" s="1066"/>
      <c r="F165" s="189">
        <v>0</v>
      </c>
      <c r="G165" s="188">
        <v>-14.005000000000001</v>
      </c>
      <c r="H165" s="187">
        <v>0</v>
      </c>
      <c r="I165" s="173">
        <v>-14.005000000000001</v>
      </c>
      <c r="J165" s="189">
        <v>0</v>
      </c>
      <c r="K165" s="188">
        <v>-18.120999999999999</v>
      </c>
      <c r="L165" s="187">
        <v>0</v>
      </c>
      <c r="M165" s="173">
        <v>-18.120999999999999</v>
      </c>
      <c r="N165" s="167"/>
      <c r="O165" s="162"/>
      <c r="P165" s="162"/>
      <c r="Q165" s="162"/>
      <c r="R165" s="162"/>
      <c r="S165" s="162"/>
      <c r="T165" s="162"/>
      <c r="U165" s="162"/>
      <c r="V165" s="162"/>
      <c r="W165" s="162"/>
      <c r="X165" s="162"/>
      <c r="Y165" s="162"/>
    </row>
    <row r="166" spans="1:25" s="182" customFormat="1" ht="12.75" customHeight="1" thickBot="1">
      <c r="B166" s="1067" t="s">
        <v>207</v>
      </c>
      <c r="C166" s="1068"/>
      <c r="D166" s="1068"/>
      <c r="E166" s="1069"/>
      <c r="F166" s="171">
        <v>4.1959999999999997</v>
      </c>
      <c r="G166" s="170">
        <v>0</v>
      </c>
      <c r="H166" s="169">
        <v>0</v>
      </c>
      <c r="I166" s="168">
        <v>4.1959999999999997</v>
      </c>
      <c r="J166" s="171">
        <v>0</v>
      </c>
      <c r="K166" s="170">
        <v>0</v>
      </c>
      <c r="L166" s="169">
        <v>0</v>
      </c>
      <c r="M166" s="168">
        <v>0</v>
      </c>
      <c r="N166" s="167"/>
      <c r="O166" s="166"/>
      <c r="P166" s="166"/>
      <c r="Q166" s="166"/>
      <c r="R166" s="166"/>
      <c r="S166" s="166"/>
      <c r="T166" s="166"/>
      <c r="U166" s="166"/>
      <c r="V166" s="166"/>
      <c r="W166" s="166"/>
      <c r="X166" s="166"/>
      <c r="Y166" s="166"/>
    </row>
    <row r="167" spans="1:25" s="172" customFormat="1" ht="12.75" customHeight="1">
      <c r="B167" s="1070" t="s">
        <v>206</v>
      </c>
      <c r="C167" s="1071"/>
      <c r="D167" s="1071"/>
      <c r="E167" s="1072"/>
      <c r="F167" s="181">
        <v>4.726</v>
      </c>
      <c r="G167" s="180">
        <v>0</v>
      </c>
      <c r="H167" s="179">
        <v>0.17100000000000001</v>
      </c>
      <c r="I167" s="178">
        <v>4.8970000000000002</v>
      </c>
      <c r="J167" s="181">
        <v>0</v>
      </c>
      <c r="K167" s="180">
        <v>0</v>
      </c>
      <c r="L167" s="179">
        <v>0.17100000000000001</v>
      </c>
      <c r="M167" s="178">
        <v>0.17100000000000001</v>
      </c>
      <c r="N167" s="167"/>
      <c r="O167" s="162"/>
      <c r="P167" s="162"/>
      <c r="Q167" s="162"/>
      <c r="R167" s="162"/>
      <c r="S167" s="162"/>
      <c r="T167" s="162"/>
      <c r="U167" s="162"/>
      <c r="V167" s="162"/>
      <c r="W167" s="162"/>
      <c r="X167" s="162"/>
      <c r="Y167" s="162"/>
    </row>
    <row r="168" spans="1:25" s="172" customFormat="1" ht="26.25" customHeight="1" thickBot="1">
      <c r="B168" s="1073" t="s">
        <v>205</v>
      </c>
      <c r="C168" s="1074"/>
      <c r="D168" s="1074"/>
      <c r="E168" s="1075"/>
      <c r="F168" s="186">
        <v>-0.53</v>
      </c>
      <c r="G168" s="185">
        <v>0</v>
      </c>
      <c r="H168" s="184">
        <v>-0.17100000000000001</v>
      </c>
      <c r="I168" s="183">
        <v>-0.70099999999999996</v>
      </c>
      <c r="J168" s="186">
        <v>0</v>
      </c>
      <c r="K168" s="185">
        <v>0</v>
      </c>
      <c r="L168" s="184">
        <v>-0.17100000000000001</v>
      </c>
      <c r="M168" s="183">
        <v>-0.17100000000000001</v>
      </c>
      <c r="N168" s="167"/>
      <c r="O168" s="162"/>
      <c r="P168" s="162"/>
      <c r="Q168" s="162"/>
      <c r="R168" s="162"/>
      <c r="S168" s="162"/>
      <c r="T168" s="162"/>
      <c r="U168" s="162"/>
      <c r="V168" s="162"/>
      <c r="W168" s="162"/>
      <c r="X168" s="162"/>
      <c r="Y168" s="162"/>
    </row>
    <row r="169" spans="1:25" s="172" customFormat="1" ht="12.75" customHeight="1" thickBot="1">
      <c r="A169" s="182"/>
      <c r="B169" s="1076" t="s">
        <v>1053</v>
      </c>
      <c r="C169" s="1077"/>
      <c r="D169" s="1077"/>
      <c r="E169" s="1078"/>
      <c r="F169" s="171">
        <v>-7.8010000000000002</v>
      </c>
      <c r="G169" s="170">
        <v>-1.629</v>
      </c>
      <c r="H169" s="169">
        <v>-1E-3</v>
      </c>
      <c r="I169" s="168">
        <v>-9.4309999999999992</v>
      </c>
      <c r="J169" s="171">
        <v>-9.9039999999999999</v>
      </c>
      <c r="K169" s="170">
        <v>-0.61499999999999999</v>
      </c>
      <c r="L169" s="169">
        <v>1E-3</v>
      </c>
      <c r="M169" s="168">
        <v>-10.518000000000001</v>
      </c>
      <c r="N169" s="167"/>
      <c r="O169" s="162"/>
      <c r="P169" s="162"/>
      <c r="Q169" s="162"/>
      <c r="R169" s="162"/>
      <c r="S169" s="162"/>
      <c r="T169" s="162"/>
      <c r="U169" s="162"/>
      <c r="V169" s="162"/>
      <c r="W169" s="162"/>
      <c r="X169" s="162"/>
      <c r="Y169" s="162"/>
    </row>
    <row r="170" spans="1:25" s="172" customFormat="1" ht="25.5" customHeight="1">
      <c r="B170" s="1079" t="s">
        <v>204</v>
      </c>
      <c r="C170" s="1080"/>
      <c r="D170" s="1080"/>
      <c r="E170" s="1081"/>
      <c r="F170" s="181">
        <v>26162.41</v>
      </c>
      <c r="G170" s="180">
        <v>3608.721</v>
      </c>
      <c r="H170" s="179">
        <v>34.889000000000003</v>
      </c>
      <c r="I170" s="178">
        <v>29806.02</v>
      </c>
      <c r="J170" s="181">
        <v>30501.666000000001</v>
      </c>
      <c r="K170" s="180">
        <v>4832.6469999999999</v>
      </c>
      <c r="L170" s="179">
        <v>35.017000000000003</v>
      </c>
      <c r="M170" s="178">
        <v>35369.33</v>
      </c>
      <c r="N170" s="167"/>
      <c r="O170" s="162"/>
      <c r="P170" s="162"/>
      <c r="Q170" s="162"/>
      <c r="R170" s="162"/>
      <c r="S170" s="162"/>
      <c r="T170" s="162"/>
      <c r="U170" s="162"/>
      <c r="V170" s="162"/>
      <c r="W170" s="162"/>
      <c r="X170" s="162"/>
      <c r="Y170" s="162"/>
    </row>
    <row r="171" spans="1:25" s="172" customFormat="1" ht="25.5" customHeight="1">
      <c r="B171" s="1055" t="s">
        <v>203</v>
      </c>
      <c r="C171" s="1056"/>
      <c r="D171" s="1056"/>
      <c r="E171" s="1057"/>
      <c r="F171" s="176">
        <v>610.99900000000002</v>
      </c>
      <c r="G171" s="175">
        <v>287.31599999999997</v>
      </c>
      <c r="H171" s="174">
        <v>0</v>
      </c>
      <c r="I171" s="177">
        <v>898.31500000000005</v>
      </c>
      <c r="J171" s="176">
        <v>759.64099999999996</v>
      </c>
      <c r="K171" s="175">
        <v>235.667</v>
      </c>
      <c r="L171" s="174">
        <v>0</v>
      </c>
      <c r="M171" s="177">
        <v>995.30799999999999</v>
      </c>
      <c r="N171" s="167"/>
      <c r="O171" s="162"/>
      <c r="P171" s="162"/>
      <c r="Q171" s="162"/>
      <c r="R171" s="162"/>
      <c r="S171" s="162"/>
      <c r="T171" s="162"/>
      <c r="U171" s="162"/>
      <c r="V171" s="162"/>
      <c r="W171" s="162"/>
      <c r="X171" s="162"/>
      <c r="Y171" s="162"/>
    </row>
    <row r="172" spans="1:25" s="172" customFormat="1" ht="25.5" customHeight="1">
      <c r="B172" s="1055" t="s">
        <v>202</v>
      </c>
      <c r="C172" s="1056"/>
      <c r="D172" s="1056"/>
      <c r="E172" s="1057"/>
      <c r="F172" s="176">
        <v>-26069.184000000001</v>
      </c>
      <c r="G172" s="175">
        <v>-3548.7890000000002</v>
      </c>
      <c r="H172" s="174">
        <v>-34.889000000000003</v>
      </c>
      <c r="I172" s="177">
        <v>-29652.862000000001</v>
      </c>
      <c r="J172" s="176">
        <v>-30508.258000000002</v>
      </c>
      <c r="K172" s="175">
        <v>-4771.2049999999999</v>
      </c>
      <c r="L172" s="174">
        <v>-35.015999999999998</v>
      </c>
      <c r="M172" s="177">
        <v>-35314.478999999999</v>
      </c>
      <c r="N172" s="167"/>
      <c r="O172" s="162"/>
      <c r="P172" s="162"/>
      <c r="Q172" s="162"/>
      <c r="R172" s="162"/>
      <c r="S172" s="162"/>
      <c r="T172" s="162"/>
      <c r="U172" s="162"/>
      <c r="V172" s="162"/>
      <c r="W172" s="162"/>
      <c r="X172" s="162"/>
      <c r="Y172" s="162"/>
    </row>
    <row r="173" spans="1:25" s="165" customFormat="1" ht="25.5" customHeight="1">
      <c r="A173" s="172"/>
      <c r="B173" s="1055" t="s">
        <v>201</v>
      </c>
      <c r="C173" s="1056"/>
      <c r="D173" s="1056"/>
      <c r="E173" s="1057"/>
      <c r="F173" s="176">
        <v>-611.00300000000004</v>
      </c>
      <c r="G173" s="175">
        <v>-348.87700000000001</v>
      </c>
      <c r="H173" s="174">
        <v>0</v>
      </c>
      <c r="I173" s="177">
        <v>-959.88</v>
      </c>
      <c r="J173" s="176">
        <v>-759.64800000000002</v>
      </c>
      <c r="K173" s="175">
        <v>-297.72399999999999</v>
      </c>
      <c r="L173" s="174">
        <v>0</v>
      </c>
      <c r="M173" s="177">
        <v>-1057.3720000000001</v>
      </c>
      <c r="N173" s="167"/>
      <c r="O173" s="166"/>
      <c r="P173" s="166"/>
      <c r="Q173" s="166"/>
      <c r="R173" s="166"/>
      <c r="S173" s="166"/>
      <c r="T173" s="166"/>
      <c r="U173" s="166"/>
      <c r="V173" s="166"/>
      <c r="W173" s="166"/>
      <c r="X173" s="166"/>
      <c r="Y173" s="166"/>
    </row>
    <row r="174" spans="1:25" ht="25.5" customHeight="1">
      <c r="A174" s="172"/>
      <c r="B174" s="1058" t="s">
        <v>200</v>
      </c>
      <c r="C174" s="1059"/>
      <c r="D174" s="1059"/>
      <c r="E174" s="1060"/>
      <c r="F174" s="176">
        <v>48.645000000000003</v>
      </c>
      <c r="G174" s="175">
        <v>126.797</v>
      </c>
      <c r="H174" s="174">
        <v>0.21299999999999999</v>
      </c>
      <c r="I174" s="177">
        <v>175.655</v>
      </c>
      <c r="J174" s="176">
        <v>50.356999999999999</v>
      </c>
      <c r="K174" s="175">
        <v>125.694</v>
      </c>
      <c r="L174" s="174">
        <v>0.28699999999999998</v>
      </c>
      <c r="M174" s="177">
        <v>176.33799999999999</v>
      </c>
      <c r="N174" s="167"/>
      <c r="O174" s="162"/>
      <c r="P174" s="162"/>
      <c r="Q174" s="162"/>
      <c r="R174" s="162"/>
      <c r="S174" s="162"/>
      <c r="T174" s="162"/>
      <c r="U174" s="162"/>
      <c r="V174" s="162"/>
      <c r="W174" s="162"/>
      <c r="X174" s="162"/>
      <c r="Y174" s="162"/>
    </row>
    <row r="175" spans="1:25" ht="25.5" customHeight="1" thickBot="1">
      <c r="A175" s="172"/>
      <c r="B175" s="1058" t="s">
        <v>199</v>
      </c>
      <c r="C175" s="1059"/>
      <c r="D175" s="1059"/>
      <c r="E175" s="1060"/>
      <c r="F175" s="176">
        <v>-149.66800000000001</v>
      </c>
      <c r="G175" s="175">
        <v>-126.797</v>
      </c>
      <c r="H175" s="174">
        <v>-0.214</v>
      </c>
      <c r="I175" s="173">
        <v>-276.67899999999997</v>
      </c>
      <c r="J175" s="189">
        <v>-53.661999999999999</v>
      </c>
      <c r="K175" s="188">
        <v>-125.694</v>
      </c>
      <c r="L175" s="187">
        <v>-0.28699999999999998</v>
      </c>
      <c r="M175" s="173">
        <v>-179.643</v>
      </c>
      <c r="N175" s="167"/>
      <c r="O175" s="162"/>
      <c r="P175" s="162"/>
      <c r="Q175" s="162"/>
      <c r="R175" s="162"/>
      <c r="S175" s="162"/>
      <c r="T175" s="162"/>
      <c r="U175" s="162"/>
      <c r="V175" s="162"/>
      <c r="W175" s="162"/>
      <c r="X175" s="162"/>
      <c r="Y175" s="162"/>
    </row>
    <row r="176" spans="1:25" ht="13.5" thickBot="1">
      <c r="A176" s="165"/>
      <c r="B176" s="1061" t="s">
        <v>198</v>
      </c>
      <c r="C176" s="1062"/>
      <c r="D176" s="1062"/>
      <c r="E176" s="1063"/>
      <c r="F176" s="171">
        <v>273460.60100000002</v>
      </c>
      <c r="G176" s="170">
        <v>111789.47500000001</v>
      </c>
      <c r="H176" s="169">
        <v>15031.13</v>
      </c>
      <c r="I176" s="168">
        <v>400281.20600000001</v>
      </c>
      <c r="J176" s="171">
        <v>284474.34499999997</v>
      </c>
      <c r="K176" s="170">
        <v>123705.216</v>
      </c>
      <c r="L176" s="169">
        <v>15488.087</v>
      </c>
      <c r="M176" s="168">
        <v>423667.64799999999</v>
      </c>
      <c r="N176" s="167"/>
      <c r="O176" s="162"/>
      <c r="P176" s="162"/>
      <c r="Q176" s="162"/>
      <c r="R176" s="162"/>
      <c r="S176" s="162"/>
      <c r="T176" s="162"/>
      <c r="U176" s="162"/>
      <c r="V176" s="162"/>
      <c r="W176" s="162"/>
      <c r="X176" s="162"/>
      <c r="Y176" s="162"/>
    </row>
    <row r="177" spans="1:25">
      <c r="N177" s="167"/>
      <c r="O177" s="162"/>
      <c r="P177" s="162"/>
      <c r="Q177" s="162"/>
      <c r="R177" s="162"/>
      <c r="S177" s="162"/>
      <c r="T177" s="162"/>
      <c r="U177" s="162"/>
      <c r="V177" s="162"/>
      <c r="W177" s="162"/>
      <c r="X177" s="162"/>
      <c r="Y177" s="162"/>
    </row>
    <row r="178" spans="1:25" s="160" customFormat="1">
      <c r="A178" s="159"/>
      <c r="B178" s="1054" t="s">
        <v>197</v>
      </c>
      <c r="C178" s="1054"/>
      <c r="D178" s="1054"/>
      <c r="E178" s="1054"/>
      <c r="F178" s="459"/>
      <c r="G178" s="459"/>
      <c r="H178" s="459"/>
      <c r="I178" s="459"/>
      <c r="J178" s="164"/>
      <c r="K178" s="164"/>
      <c r="L178" s="164"/>
      <c r="M178" s="164"/>
      <c r="N178" s="167"/>
    </row>
    <row r="179" spans="1:25" s="160" customFormat="1">
      <c r="A179" s="159"/>
      <c r="B179" s="159"/>
      <c r="C179" s="159"/>
      <c r="D179" s="159"/>
      <c r="E179" s="159"/>
      <c r="F179" s="159"/>
      <c r="G179" s="159"/>
      <c r="H179" s="159"/>
      <c r="I179" s="159"/>
      <c r="J179" s="163"/>
      <c r="K179" s="163"/>
      <c r="L179" s="163"/>
      <c r="M179" s="163"/>
      <c r="N179" s="167"/>
    </row>
    <row r="180" spans="1:25">
      <c r="J180" s="161"/>
      <c r="K180" s="161"/>
      <c r="L180" s="161"/>
      <c r="M180" s="161"/>
      <c r="N180" s="167"/>
    </row>
    <row r="181" spans="1:25" s="160" customFormat="1">
      <c r="B181" s="159"/>
      <c r="C181" s="159"/>
      <c r="D181" s="159"/>
      <c r="E181" s="159"/>
      <c r="F181" s="159"/>
      <c r="G181" s="159"/>
      <c r="H181" s="159"/>
      <c r="I181" s="159"/>
      <c r="J181" s="163"/>
      <c r="K181" s="163"/>
      <c r="L181" s="163"/>
      <c r="M181" s="163"/>
      <c r="N181" s="167"/>
    </row>
    <row r="182" spans="1:25" s="160" customFormat="1">
      <c r="B182" s="159"/>
      <c r="C182" s="159"/>
      <c r="D182" s="159"/>
      <c r="E182" s="159"/>
      <c r="F182" s="159"/>
      <c r="G182" s="159"/>
      <c r="H182" s="159"/>
      <c r="I182" s="159"/>
      <c r="N182" s="167"/>
    </row>
    <row r="183" spans="1:25">
      <c r="J183" s="163"/>
      <c r="K183" s="163"/>
      <c r="L183" s="163"/>
      <c r="M183" s="163"/>
      <c r="N183" s="167"/>
    </row>
    <row r="184" spans="1:25" s="160" customFormat="1">
      <c r="B184" s="159"/>
      <c r="C184" s="159"/>
      <c r="D184" s="159"/>
      <c r="E184" s="159"/>
      <c r="F184" s="159"/>
      <c r="G184" s="159"/>
      <c r="H184" s="159"/>
      <c r="I184" s="159"/>
      <c r="J184" s="161"/>
      <c r="K184" s="161"/>
      <c r="L184" s="161"/>
      <c r="M184" s="161"/>
      <c r="N184" s="167"/>
    </row>
    <row r="185" spans="1:25">
      <c r="A185" s="160"/>
      <c r="J185" s="161"/>
      <c r="K185" s="161"/>
      <c r="L185" s="161"/>
      <c r="M185" s="161"/>
      <c r="N185" s="167"/>
    </row>
    <row r="186" spans="1:25">
      <c r="N186" s="167"/>
    </row>
    <row r="187" spans="1:25">
      <c r="A187" s="160"/>
      <c r="J187" s="161"/>
      <c r="K187" s="161"/>
      <c r="L187" s="161"/>
      <c r="M187" s="161"/>
      <c r="N187" s="167"/>
    </row>
    <row r="188" spans="1:25">
      <c r="N188" s="167"/>
    </row>
    <row r="189" spans="1:25">
      <c r="N189" s="167"/>
    </row>
    <row r="190" spans="1:25">
      <c r="N190" s="167"/>
    </row>
    <row r="191" spans="1:25">
      <c r="N191" s="167"/>
    </row>
    <row r="192" spans="1:25">
      <c r="N192" s="167"/>
    </row>
    <row r="193" spans="14:14">
      <c r="N193" s="167"/>
    </row>
  </sheetData>
  <mergeCells count="175">
    <mergeCell ref="B3:M3"/>
    <mergeCell ref="L5:M5"/>
    <mergeCell ref="B6:E7"/>
    <mergeCell ref="F6:I6"/>
    <mergeCell ref="J6:M6"/>
    <mergeCell ref="B8:E8"/>
    <mergeCell ref="B15:E15"/>
    <mergeCell ref="B16:E16"/>
    <mergeCell ref="B17:E17"/>
    <mergeCell ref="B18:E18"/>
    <mergeCell ref="B19:E19"/>
    <mergeCell ref="B20:E20"/>
    <mergeCell ref="B9:E9"/>
    <mergeCell ref="B10:E10"/>
    <mergeCell ref="B11:E11"/>
    <mergeCell ref="B12:E12"/>
    <mergeCell ref="B13:E13"/>
    <mergeCell ref="B14:E14"/>
    <mergeCell ref="B27:E27"/>
    <mergeCell ref="B28:E28"/>
    <mergeCell ref="B29:E29"/>
    <mergeCell ref="B30:E30"/>
    <mergeCell ref="B31:E31"/>
    <mergeCell ref="B32:E32"/>
    <mergeCell ref="B21:E21"/>
    <mergeCell ref="B22:E22"/>
    <mergeCell ref="B23:E23"/>
    <mergeCell ref="B24:E24"/>
    <mergeCell ref="B25:E25"/>
    <mergeCell ref="B26:E26"/>
    <mergeCell ref="C39:E39"/>
    <mergeCell ref="C40:E40"/>
    <mergeCell ref="B41:E41"/>
    <mergeCell ref="C42:E42"/>
    <mergeCell ref="C43:E43"/>
    <mergeCell ref="B44:E44"/>
    <mergeCell ref="B33:E33"/>
    <mergeCell ref="B34:E34"/>
    <mergeCell ref="B35:E35"/>
    <mergeCell ref="B36:E36"/>
    <mergeCell ref="B37:E37"/>
    <mergeCell ref="B38:E38"/>
    <mergeCell ref="C51:E51"/>
    <mergeCell ref="C52:E52"/>
    <mergeCell ref="B53:E53"/>
    <mergeCell ref="C54:E54"/>
    <mergeCell ref="C55:E55"/>
    <mergeCell ref="C56:E56"/>
    <mergeCell ref="C45:E45"/>
    <mergeCell ref="C46:E46"/>
    <mergeCell ref="B47:E47"/>
    <mergeCell ref="C48:E48"/>
    <mergeCell ref="B49:E49"/>
    <mergeCell ref="C50:E50"/>
    <mergeCell ref="C63:E63"/>
    <mergeCell ref="C64:E64"/>
    <mergeCell ref="B65:E65"/>
    <mergeCell ref="C66:E66"/>
    <mergeCell ref="C67:E67"/>
    <mergeCell ref="C68:E68"/>
    <mergeCell ref="B57:E57"/>
    <mergeCell ref="C58:E58"/>
    <mergeCell ref="C59:E59"/>
    <mergeCell ref="C60:E60"/>
    <mergeCell ref="B61:E61"/>
    <mergeCell ref="C62:E62"/>
    <mergeCell ref="C75:E75"/>
    <mergeCell ref="C76:E76"/>
    <mergeCell ref="B77:E77"/>
    <mergeCell ref="B78:E78"/>
    <mergeCell ref="C79:E79"/>
    <mergeCell ref="C80:E80"/>
    <mergeCell ref="B69:E69"/>
    <mergeCell ref="C70:E70"/>
    <mergeCell ref="C71:E71"/>
    <mergeCell ref="B72:E72"/>
    <mergeCell ref="C73:E73"/>
    <mergeCell ref="B74:E74"/>
    <mergeCell ref="C87:E87"/>
    <mergeCell ref="C88:E88"/>
    <mergeCell ref="C89:E89"/>
    <mergeCell ref="B90:E90"/>
    <mergeCell ref="C91:E91"/>
    <mergeCell ref="C92:E92"/>
    <mergeCell ref="C81:E81"/>
    <mergeCell ref="B82:E82"/>
    <mergeCell ref="C83:E83"/>
    <mergeCell ref="C84:E84"/>
    <mergeCell ref="C85:E85"/>
    <mergeCell ref="B86:E86"/>
    <mergeCell ref="C99:E99"/>
    <mergeCell ref="C100:E100"/>
    <mergeCell ref="B101:E101"/>
    <mergeCell ref="C102:E102"/>
    <mergeCell ref="C103:E103"/>
    <mergeCell ref="C104:E104"/>
    <mergeCell ref="C93:E93"/>
    <mergeCell ref="B94:E94"/>
    <mergeCell ref="C95:E95"/>
    <mergeCell ref="C96:E96"/>
    <mergeCell ref="B97:E97"/>
    <mergeCell ref="C98:E98"/>
    <mergeCell ref="B111:E111"/>
    <mergeCell ref="C112:E112"/>
    <mergeCell ref="C113:E113"/>
    <mergeCell ref="C114:E114"/>
    <mergeCell ref="B115:E115"/>
    <mergeCell ref="C116:E116"/>
    <mergeCell ref="B105:E105"/>
    <mergeCell ref="C106:E106"/>
    <mergeCell ref="C107:E107"/>
    <mergeCell ref="B108:E108"/>
    <mergeCell ref="C109:E109"/>
    <mergeCell ref="C110:E110"/>
    <mergeCell ref="C123:E123"/>
    <mergeCell ref="C124:E124"/>
    <mergeCell ref="B125:E125"/>
    <mergeCell ref="B126:E126"/>
    <mergeCell ref="B127:E127"/>
    <mergeCell ref="B128:E128"/>
    <mergeCell ref="C117:E117"/>
    <mergeCell ref="C118:E118"/>
    <mergeCell ref="B119:E119"/>
    <mergeCell ref="C120:E120"/>
    <mergeCell ref="C121:E121"/>
    <mergeCell ref="B122:E122"/>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78:E178"/>
    <mergeCell ref="B171:E171"/>
    <mergeCell ref="B172:E172"/>
    <mergeCell ref="B173:E173"/>
    <mergeCell ref="B174:E174"/>
    <mergeCell ref="B175:E175"/>
    <mergeCell ref="B176:E176"/>
    <mergeCell ref="B165:E165"/>
    <mergeCell ref="B166:E166"/>
    <mergeCell ref="B167:E167"/>
    <mergeCell ref="B168:E168"/>
    <mergeCell ref="B169:E169"/>
    <mergeCell ref="B170:E170"/>
  </mergeCells>
  <printOptions horizontalCentered="1"/>
  <pageMargins left="0.15748031496062992" right="0.15748031496062992" top="0.31" bottom="0.17" header="0.17" footer="0.17"/>
  <pageSetup paperSize="9" scale="61" fitToHeight="4"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BE104"/>
  <sheetViews>
    <sheetView zoomScale="90" zoomScaleNormal="90" workbookViewId="0">
      <selection activeCell="A18" activeCellId="2" sqref="A25:XFD25 A20:XFD20 A18:XFD18"/>
    </sheetView>
  </sheetViews>
  <sheetFormatPr defaultColWidth="9.140625" defaultRowHeight="12.75"/>
  <cols>
    <col min="1" max="1" width="4" style="159" customWidth="1"/>
    <col min="2" max="2" width="1.7109375" style="159" customWidth="1"/>
    <col min="3" max="4" width="2" style="159" customWidth="1"/>
    <col min="5" max="5" width="59.5703125" style="159" customWidth="1"/>
    <col min="6" max="6" width="9.28515625" style="159" customWidth="1"/>
    <col min="7" max="7" width="11.5703125" style="159" customWidth="1"/>
    <col min="8" max="8" width="10.42578125" style="159" customWidth="1"/>
    <col min="9" max="9" width="9.140625" style="159" customWidth="1"/>
    <col min="10" max="10" width="10.5703125" style="160" customWidth="1"/>
    <col min="11" max="11" width="10.85546875" style="160" customWidth="1"/>
    <col min="12" max="12" width="11.28515625" style="160" customWidth="1"/>
    <col min="13" max="13" width="15.140625" style="160" customWidth="1"/>
    <col min="14" max="57" width="9.140625" style="160"/>
    <col min="58" max="16384" width="9.140625" style="159"/>
  </cols>
  <sheetData>
    <row r="1" spans="1:15" ht="17.25" customHeight="1">
      <c r="M1" s="760" t="s">
        <v>706</v>
      </c>
    </row>
    <row r="3" spans="1:15" ht="12.75" customHeight="1">
      <c r="B3" s="1191" t="s">
        <v>1054</v>
      </c>
      <c r="C3" s="1191"/>
      <c r="D3" s="1191"/>
      <c r="E3" s="1191"/>
      <c r="F3" s="1191"/>
      <c r="G3" s="1191"/>
      <c r="H3" s="1191"/>
      <c r="I3" s="1191"/>
      <c r="J3" s="1191"/>
      <c r="K3" s="1191"/>
      <c r="L3" s="1191"/>
      <c r="M3" s="1191"/>
    </row>
    <row r="4" spans="1:15">
      <c r="L4" s="406"/>
      <c r="M4" s="406"/>
    </row>
    <row r="5" spans="1:15" ht="13.5" thickBot="1">
      <c r="D5" s="213"/>
      <c r="E5" s="213"/>
      <c r="F5" s="213"/>
      <c r="G5" s="213"/>
      <c r="H5" s="213"/>
      <c r="I5" s="213"/>
      <c r="J5" s="225"/>
      <c r="K5" s="225"/>
      <c r="L5" s="1253" t="s">
        <v>327</v>
      </c>
      <c r="M5" s="1253"/>
    </row>
    <row r="6" spans="1:15" s="160" customFormat="1" ht="14.45" customHeight="1" thickBot="1">
      <c r="B6" s="1193" t="s">
        <v>470</v>
      </c>
      <c r="C6" s="1194"/>
      <c r="D6" s="1194"/>
      <c r="E6" s="1195"/>
      <c r="F6" s="1199" t="s">
        <v>324</v>
      </c>
      <c r="G6" s="1200"/>
      <c r="H6" s="1200"/>
      <c r="I6" s="1201"/>
      <c r="J6" s="1199" t="s">
        <v>907</v>
      </c>
      <c r="K6" s="1200"/>
      <c r="L6" s="1200"/>
      <c r="M6" s="1201"/>
    </row>
    <row r="7" spans="1:15" s="160" customFormat="1" ht="30" customHeight="1" thickBot="1">
      <c r="B7" s="1196"/>
      <c r="C7" s="1197"/>
      <c r="D7" s="1197"/>
      <c r="E7" s="1198"/>
      <c r="F7" s="223" t="s">
        <v>323</v>
      </c>
      <c r="G7" s="223" t="s">
        <v>322</v>
      </c>
      <c r="H7" s="460" t="s">
        <v>321</v>
      </c>
      <c r="I7" s="460" t="s">
        <v>320</v>
      </c>
      <c r="J7" s="223" t="s">
        <v>323</v>
      </c>
      <c r="K7" s="223" t="s">
        <v>322</v>
      </c>
      <c r="L7" s="460" t="s">
        <v>321</v>
      </c>
      <c r="M7" s="460" t="s">
        <v>320</v>
      </c>
    </row>
    <row r="8" spans="1:15" s="160" customFormat="1" ht="52.5" customHeight="1" thickBot="1">
      <c r="B8" s="1208" t="s">
        <v>469</v>
      </c>
      <c r="C8" s="1209"/>
      <c r="D8" s="1209"/>
      <c r="E8" s="1210"/>
      <c r="F8" s="323">
        <v>0</v>
      </c>
      <c r="G8" s="323">
        <v>0.79700000000000004</v>
      </c>
      <c r="H8" s="220">
        <v>0</v>
      </c>
      <c r="I8" s="236">
        <v>0.79700000000000004</v>
      </c>
      <c r="J8" s="323">
        <v>0</v>
      </c>
      <c r="K8" s="323">
        <v>13.092000000000001</v>
      </c>
      <c r="L8" s="220">
        <v>0</v>
      </c>
      <c r="M8" s="236">
        <v>13.092000000000001</v>
      </c>
      <c r="O8" s="163"/>
    </row>
    <row r="9" spans="1:15" s="160" customFormat="1" ht="12.75" customHeight="1">
      <c r="B9" s="404"/>
      <c r="C9" s="1254" t="s">
        <v>468</v>
      </c>
      <c r="D9" s="1254"/>
      <c r="E9" s="1255"/>
      <c r="F9" s="318">
        <v>0</v>
      </c>
      <c r="G9" s="318">
        <v>0.64800000000000002</v>
      </c>
      <c r="H9" s="317">
        <v>0</v>
      </c>
      <c r="I9" s="405">
        <v>0.64800000000000002</v>
      </c>
      <c r="J9" s="330">
        <v>0</v>
      </c>
      <c r="K9" s="330">
        <v>13.092000000000001</v>
      </c>
      <c r="L9" s="329">
        <v>0</v>
      </c>
      <c r="M9" s="403">
        <v>13.092000000000001</v>
      </c>
      <c r="O9" s="163"/>
    </row>
    <row r="10" spans="1:15" s="160" customFormat="1" ht="12.75" customHeight="1" thickBot="1">
      <c r="B10" s="776"/>
      <c r="C10" s="1256" t="s">
        <v>467</v>
      </c>
      <c r="D10" s="1256"/>
      <c r="E10" s="1257"/>
      <c r="F10" s="307">
        <v>0</v>
      </c>
      <c r="G10" s="307">
        <v>0.14899999999999999</v>
      </c>
      <c r="H10" s="241">
        <v>0</v>
      </c>
      <c r="I10" s="402">
        <v>0.14899999999999999</v>
      </c>
      <c r="J10" s="289">
        <v>0</v>
      </c>
      <c r="K10" s="400">
        <v>0</v>
      </c>
      <c r="L10" s="288">
        <v>0</v>
      </c>
      <c r="M10" s="402">
        <v>0</v>
      </c>
      <c r="O10" s="163"/>
    </row>
    <row r="11" spans="1:15" s="160" customFormat="1" ht="12.75" customHeight="1" thickBot="1">
      <c r="A11" s="159"/>
      <c r="B11" s="1208" t="s">
        <v>466</v>
      </c>
      <c r="C11" s="1209"/>
      <c r="D11" s="1209"/>
      <c r="E11" s="1210"/>
      <c r="F11" s="323">
        <v>0</v>
      </c>
      <c r="G11" s="323">
        <v>0</v>
      </c>
      <c r="H11" s="220">
        <v>0</v>
      </c>
      <c r="I11" s="236">
        <v>0</v>
      </c>
      <c r="J11" s="323">
        <v>0.72</v>
      </c>
      <c r="K11" s="323">
        <v>0</v>
      </c>
      <c r="L11" s="220">
        <v>0</v>
      </c>
      <c r="M11" s="236">
        <v>0.72</v>
      </c>
      <c r="O11" s="163"/>
    </row>
    <row r="12" spans="1:15" s="160" customFormat="1" ht="12.75" customHeight="1" thickBot="1">
      <c r="A12" s="159"/>
      <c r="B12" s="1223" t="s">
        <v>465</v>
      </c>
      <c r="C12" s="1224"/>
      <c r="D12" s="1224"/>
      <c r="E12" s="1225"/>
      <c r="F12" s="323">
        <v>5116.7209999999995</v>
      </c>
      <c r="G12" s="323">
        <v>9944.39</v>
      </c>
      <c r="H12" s="220">
        <v>1541.9649999999999</v>
      </c>
      <c r="I12" s="236">
        <v>16603.076000000001</v>
      </c>
      <c r="J12" s="323">
        <v>6246.9740000000002</v>
      </c>
      <c r="K12" s="323">
        <v>8906.48</v>
      </c>
      <c r="L12" s="220">
        <v>1716.145</v>
      </c>
      <c r="M12" s="236">
        <v>16869.598999999998</v>
      </c>
      <c r="O12" s="163"/>
    </row>
    <row r="13" spans="1:15" s="160" customFormat="1" ht="12.75" customHeight="1">
      <c r="A13" s="159"/>
      <c r="B13" s="456"/>
      <c r="C13" s="1239" t="s">
        <v>464</v>
      </c>
      <c r="D13" s="1104"/>
      <c r="E13" s="1105"/>
      <c r="F13" s="330">
        <v>479.88799999999998</v>
      </c>
      <c r="G13" s="330">
        <v>501.55700000000002</v>
      </c>
      <c r="H13" s="329">
        <v>86.659000000000006</v>
      </c>
      <c r="I13" s="403">
        <v>1068.104</v>
      </c>
      <c r="J13" s="330">
        <v>1235.3610000000001</v>
      </c>
      <c r="K13" s="330">
        <v>440.28899999999999</v>
      </c>
      <c r="L13" s="329">
        <v>21.571000000000002</v>
      </c>
      <c r="M13" s="403">
        <v>1697.221</v>
      </c>
      <c r="O13" s="163"/>
    </row>
    <row r="14" spans="1:15" s="160" customFormat="1" ht="12.75" customHeight="1">
      <c r="A14" s="159"/>
      <c r="B14" s="457"/>
      <c r="C14" s="1238" t="s">
        <v>463</v>
      </c>
      <c r="D14" s="1086"/>
      <c r="E14" s="1087"/>
      <c r="F14" s="294">
        <v>375.96300000000002</v>
      </c>
      <c r="G14" s="294">
        <v>74.013999999999996</v>
      </c>
      <c r="H14" s="208">
        <v>40.453000000000003</v>
      </c>
      <c r="I14" s="402">
        <v>490.43</v>
      </c>
      <c r="J14" s="294">
        <v>249.98599999999999</v>
      </c>
      <c r="K14" s="294">
        <v>68.313999999999993</v>
      </c>
      <c r="L14" s="208">
        <v>21.001999999999999</v>
      </c>
      <c r="M14" s="402">
        <v>339.30200000000002</v>
      </c>
      <c r="O14" s="163"/>
    </row>
    <row r="15" spans="1:15" s="160" customFormat="1" ht="12.75" customHeight="1">
      <c r="A15" s="159"/>
      <c r="B15" s="457"/>
      <c r="C15" s="1238" t="s">
        <v>462</v>
      </c>
      <c r="D15" s="1086"/>
      <c r="E15" s="1087"/>
      <c r="F15" s="330">
        <v>2117.5340000000001</v>
      </c>
      <c r="G15" s="330">
        <v>2344.1840000000002</v>
      </c>
      <c r="H15" s="329">
        <v>380.03699999999998</v>
      </c>
      <c r="I15" s="403">
        <v>4841.7550000000001</v>
      </c>
      <c r="J15" s="330">
        <v>2223.3159999999998</v>
      </c>
      <c r="K15" s="330">
        <v>2534.2979999999998</v>
      </c>
      <c r="L15" s="329">
        <v>358.51600000000002</v>
      </c>
      <c r="M15" s="403">
        <v>5116.13</v>
      </c>
      <c r="O15" s="163"/>
    </row>
    <row r="16" spans="1:15" ht="12.75" customHeight="1">
      <c r="B16" s="457"/>
      <c r="C16" s="1238" t="s">
        <v>1055</v>
      </c>
      <c r="D16" s="1086"/>
      <c r="E16" s="1087"/>
      <c r="F16" s="294">
        <v>1055.2370000000001</v>
      </c>
      <c r="G16" s="294">
        <v>1933.931</v>
      </c>
      <c r="H16" s="208">
        <v>359.041</v>
      </c>
      <c r="I16" s="402">
        <v>3348.2089999999998</v>
      </c>
      <c r="J16" s="294">
        <v>1484.7570000000001</v>
      </c>
      <c r="K16" s="294">
        <v>1214.7860000000001</v>
      </c>
      <c r="L16" s="208">
        <v>479.12200000000001</v>
      </c>
      <c r="M16" s="402">
        <v>3178.665</v>
      </c>
      <c r="O16" s="163"/>
    </row>
    <row r="17" spans="1:57" s="162" customFormat="1" ht="12.75" customHeight="1">
      <c r="B17" s="457"/>
      <c r="C17" s="1238" t="s">
        <v>461</v>
      </c>
      <c r="D17" s="1086"/>
      <c r="E17" s="1087"/>
      <c r="F17" s="312">
        <v>587.36500000000001</v>
      </c>
      <c r="G17" s="312">
        <v>939.53499999999997</v>
      </c>
      <c r="H17" s="253">
        <v>638.29899999999998</v>
      </c>
      <c r="I17" s="401">
        <v>2165.1990000000001</v>
      </c>
      <c r="J17" s="312">
        <v>557.44500000000005</v>
      </c>
      <c r="K17" s="312">
        <v>1248.991</v>
      </c>
      <c r="L17" s="253">
        <v>775.61800000000005</v>
      </c>
      <c r="M17" s="401">
        <v>2582.0540000000001</v>
      </c>
      <c r="N17" s="160"/>
      <c r="O17" s="163"/>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row>
    <row r="18" spans="1:57" ht="12.75" customHeight="1">
      <c r="B18" s="472"/>
      <c r="C18" s="1238" t="s">
        <v>460</v>
      </c>
      <c r="D18" s="1086"/>
      <c r="E18" s="1087"/>
      <c r="F18" s="312">
        <v>337.82400000000001</v>
      </c>
      <c r="G18" s="312">
        <v>4106.1030000000001</v>
      </c>
      <c r="H18" s="253">
        <v>5.3710000000000004</v>
      </c>
      <c r="I18" s="401">
        <v>4449.2979999999998</v>
      </c>
      <c r="J18" s="312">
        <v>186.953</v>
      </c>
      <c r="K18" s="312">
        <v>3313.482</v>
      </c>
      <c r="L18" s="253">
        <v>1.546</v>
      </c>
      <c r="M18" s="401">
        <v>3501.9810000000002</v>
      </c>
      <c r="O18" s="163"/>
    </row>
    <row r="19" spans="1:57" s="162" customFormat="1" ht="27" customHeight="1" thickBot="1">
      <c r="B19" s="777"/>
      <c r="C19" s="1252" t="s">
        <v>459</v>
      </c>
      <c r="D19" s="1095"/>
      <c r="E19" s="1096"/>
      <c r="F19" s="400">
        <v>162.91</v>
      </c>
      <c r="G19" s="400">
        <v>45.066000000000003</v>
      </c>
      <c r="H19" s="288">
        <v>32.104999999999997</v>
      </c>
      <c r="I19" s="380">
        <v>240.08099999999999</v>
      </c>
      <c r="J19" s="383">
        <v>309.15600000000001</v>
      </c>
      <c r="K19" s="382">
        <v>86.32</v>
      </c>
      <c r="L19" s="381">
        <v>58.77</v>
      </c>
      <c r="M19" s="380">
        <v>454.24599999999998</v>
      </c>
      <c r="N19" s="160"/>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row>
    <row r="20" spans="1:57" ht="12.75" customHeight="1" thickBot="1">
      <c r="B20" s="1208" t="s">
        <v>458</v>
      </c>
      <c r="C20" s="1209"/>
      <c r="D20" s="1209"/>
      <c r="E20" s="1210"/>
      <c r="F20" s="399">
        <v>76721.887000000002</v>
      </c>
      <c r="G20" s="398">
        <v>23029.553</v>
      </c>
      <c r="H20" s="397">
        <v>4192.6549999999997</v>
      </c>
      <c r="I20" s="396">
        <v>103944.095</v>
      </c>
      <c r="J20" s="399">
        <v>91585.876000000004</v>
      </c>
      <c r="K20" s="398">
        <v>29809.325000000001</v>
      </c>
      <c r="L20" s="397">
        <v>4735.5860000000002</v>
      </c>
      <c r="M20" s="396">
        <v>126130.787</v>
      </c>
      <c r="O20" s="163"/>
    </row>
    <row r="21" spans="1:57" ht="27.75" customHeight="1">
      <c r="B21" s="364"/>
      <c r="C21" s="1248" t="s">
        <v>457</v>
      </c>
      <c r="D21" s="1248"/>
      <c r="E21" s="1249"/>
      <c r="F21" s="395">
        <v>24969.039000000001</v>
      </c>
      <c r="G21" s="394">
        <v>7336.6329999999998</v>
      </c>
      <c r="H21" s="393">
        <v>1547.508</v>
      </c>
      <c r="I21" s="392">
        <v>33853.18</v>
      </c>
      <c r="J21" s="395">
        <v>30303.916000000001</v>
      </c>
      <c r="K21" s="394">
        <v>10107.436</v>
      </c>
      <c r="L21" s="393">
        <v>1810.204</v>
      </c>
      <c r="M21" s="392">
        <v>42221.555999999997</v>
      </c>
      <c r="O21" s="163"/>
    </row>
    <row r="22" spans="1:57" ht="27.75" customHeight="1">
      <c r="A22" s="160"/>
      <c r="B22" s="457"/>
      <c r="C22" s="1214" t="s">
        <v>456</v>
      </c>
      <c r="D22" s="1214"/>
      <c r="E22" s="1215"/>
      <c r="F22" s="391">
        <v>339.94099999999997</v>
      </c>
      <c r="G22" s="390">
        <v>33.984000000000002</v>
      </c>
      <c r="H22" s="389">
        <v>13.093999999999999</v>
      </c>
      <c r="I22" s="388">
        <v>387.01900000000001</v>
      </c>
      <c r="J22" s="391">
        <v>244.12100000000001</v>
      </c>
      <c r="K22" s="390">
        <v>20.645</v>
      </c>
      <c r="L22" s="389">
        <v>15.462</v>
      </c>
      <c r="M22" s="388">
        <v>280.22800000000001</v>
      </c>
      <c r="O22" s="163"/>
    </row>
    <row r="23" spans="1:57" s="160" customFormat="1" ht="27.75" customHeight="1">
      <c r="B23" s="457"/>
      <c r="C23" s="1214" t="s">
        <v>455</v>
      </c>
      <c r="D23" s="1214"/>
      <c r="E23" s="1215"/>
      <c r="F23" s="391">
        <v>1290.271</v>
      </c>
      <c r="G23" s="390">
        <v>323.90800000000002</v>
      </c>
      <c r="H23" s="389">
        <v>81.173000000000002</v>
      </c>
      <c r="I23" s="388">
        <v>1695.3520000000001</v>
      </c>
      <c r="J23" s="391">
        <v>1570.52</v>
      </c>
      <c r="K23" s="390">
        <v>447.50900000000001</v>
      </c>
      <c r="L23" s="389">
        <v>66.622</v>
      </c>
      <c r="M23" s="388">
        <v>2084.6509999999998</v>
      </c>
      <c r="O23" s="163"/>
    </row>
    <row r="24" spans="1:57" s="160" customFormat="1" ht="27.75" customHeight="1">
      <c r="B24" s="474"/>
      <c r="C24" s="1214" t="s">
        <v>454</v>
      </c>
      <c r="D24" s="1214"/>
      <c r="E24" s="1215"/>
      <c r="F24" s="391">
        <v>21884.697</v>
      </c>
      <c r="G24" s="390">
        <v>5986.1170000000002</v>
      </c>
      <c r="H24" s="389">
        <v>1093.836</v>
      </c>
      <c r="I24" s="388">
        <v>28964.65</v>
      </c>
      <c r="J24" s="391">
        <v>25258.366999999998</v>
      </c>
      <c r="K24" s="390">
        <v>7203.8130000000001</v>
      </c>
      <c r="L24" s="389">
        <v>1181.771</v>
      </c>
      <c r="M24" s="388">
        <v>33643.951000000001</v>
      </c>
      <c r="O24" s="163"/>
    </row>
    <row r="25" spans="1:57" s="160" customFormat="1" ht="12.75" customHeight="1">
      <c r="B25" s="474"/>
      <c r="C25" s="1214" t="s">
        <v>453</v>
      </c>
      <c r="D25" s="1214"/>
      <c r="E25" s="1215"/>
      <c r="F25" s="387">
        <v>271.80799999999999</v>
      </c>
      <c r="G25" s="386">
        <v>143.047</v>
      </c>
      <c r="H25" s="385">
        <v>27.082999999999998</v>
      </c>
      <c r="I25" s="384">
        <v>441.93799999999999</v>
      </c>
      <c r="J25" s="387">
        <v>475.83300000000003</v>
      </c>
      <c r="K25" s="386">
        <v>108.866</v>
      </c>
      <c r="L25" s="385">
        <v>41.018000000000001</v>
      </c>
      <c r="M25" s="384">
        <v>625.71699999999998</v>
      </c>
      <c r="O25" s="163"/>
    </row>
    <row r="26" spans="1:57" s="160" customFormat="1" ht="27.75" customHeight="1">
      <c r="B26" s="474"/>
      <c r="C26" s="1214" t="s">
        <v>452</v>
      </c>
      <c r="D26" s="1214"/>
      <c r="E26" s="1215"/>
      <c r="F26" s="387">
        <v>8661.1720000000005</v>
      </c>
      <c r="G26" s="386">
        <v>2988.2370000000001</v>
      </c>
      <c r="H26" s="385">
        <v>358.16</v>
      </c>
      <c r="I26" s="384">
        <v>12007.569</v>
      </c>
      <c r="J26" s="387">
        <v>11466.284</v>
      </c>
      <c r="K26" s="386">
        <v>4189.4859999999999</v>
      </c>
      <c r="L26" s="385">
        <v>268.11500000000001</v>
      </c>
      <c r="M26" s="384">
        <v>15923.885</v>
      </c>
      <c r="O26" s="163"/>
    </row>
    <row r="27" spans="1:57" s="160" customFormat="1" ht="27.75" customHeight="1">
      <c r="B27" s="474"/>
      <c r="C27" s="1214" t="s">
        <v>451</v>
      </c>
      <c r="D27" s="1214"/>
      <c r="E27" s="1215"/>
      <c r="F27" s="387">
        <v>70.632000000000005</v>
      </c>
      <c r="G27" s="386">
        <v>8.3339999999999996</v>
      </c>
      <c r="H27" s="385">
        <v>0</v>
      </c>
      <c r="I27" s="384">
        <v>78.965999999999994</v>
      </c>
      <c r="J27" s="387">
        <v>88.832999999999998</v>
      </c>
      <c r="K27" s="386">
        <v>14.763999999999999</v>
      </c>
      <c r="L27" s="385">
        <v>0</v>
      </c>
      <c r="M27" s="384">
        <v>103.59699999999999</v>
      </c>
      <c r="O27" s="163"/>
    </row>
    <row r="28" spans="1:57" s="160" customFormat="1" ht="27.75" customHeight="1">
      <c r="B28" s="474"/>
      <c r="C28" s="1214" t="s">
        <v>450</v>
      </c>
      <c r="D28" s="1214"/>
      <c r="E28" s="1215"/>
      <c r="F28" s="387">
        <v>357.13600000000002</v>
      </c>
      <c r="G28" s="386">
        <v>41.552999999999997</v>
      </c>
      <c r="H28" s="385">
        <v>2.6890000000000001</v>
      </c>
      <c r="I28" s="384">
        <v>401.37799999999999</v>
      </c>
      <c r="J28" s="387">
        <v>422.02699999999999</v>
      </c>
      <c r="K28" s="386">
        <v>58.843000000000004</v>
      </c>
      <c r="L28" s="385">
        <v>1.9039999999999999</v>
      </c>
      <c r="M28" s="384">
        <v>482.774</v>
      </c>
      <c r="O28" s="163"/>
    </row>
    <row r="29" spans="1:57" s="160" customFormat="1" ht="27.75" customHeight="1">
      <c r="B29" s="474"/>
      <c r="C29" s="1214" t="s">
        <v>449</v>
      </c>
      <c r="D29" s="1214"/>
      <c r="E29" s="1215"/>
      <c r="F29" s="387">
        <v>16041.398999999999</v>
      </c>
      <c r="G29" s="386">
        <v>4739.982</v>
      </c>
      <c r="H29" s="385">
        <v>704.79399999999998</v>
      </c>
      <c r="I29" s="384">
        <v>21486.174999999999</v>
      </c>
      <c r="J29" s="387">
        <v>19065.824000000001</v>
      </c>
      <c r="K29" s="386">
        <v>5855.7079999999996</v>
      </c>
      <c r="L29" s="385">
        <v>729.28899999999999</v>
      </c>
      <c r="M29" s="384">
        <v>25650.821</v>
      </c>
      <c r="O29" s="163"/>
    </row>
    <row r="30" spans="1:57" s="160" customFormat="1" ht="27.75" customHeight="1">
      <c r="B30" s="474"/>
      <c r="C30" s="1214" t="s">
        <v>448</v>
      </c>
      <c r="D30" s="1214"/>
      <c r="E30" s="1215"/>
      <c r="F30" s="387">
        <v>1435.9380000000001</v>
      </c>
      <c r="G30" s="386">
        <v>670.88199999999995</v>
      </c>
      <c r="H30" s="385">
        <v>108.06699999999999</v>
      </c>
      <c r="I30" s="384">
        <v>2214.8870000000002</v>
      </c>
      <c r="J30" s="387">
        <v>1225.1189999999999</v>
      </c>
      <c r="K30" s="386">
        <v>836.83</v>
      </c>
      <c r="L30" s="385">
        <v>237.613</v>
      </c>
      <c r="M30" s="384">
        <v>2299.5619999999999</v>
      </c>
      <c r="O30" s="163"/>
    </row>
    <row r="31" spans="1:57" s="160" customFormat="1" ht="27.75" customHeight="1" thickBot="1">
      <c r="B31" s="473"/>
      <c r="C31" s="1242" t="s">
        <v>447</v>
      </c>
      <c r="D31" s="1243"/>
      <c r="E31" s="1244"/>
      <c r="F31" s="383">
        <v>1399.854</v>
      </c>
      <c r="G31" s="382">
        <v>756.87599999999998</v>
      </c>
      <c r="H31" s="381">
        <v>256.25099999999998</v>
      </c>
      <c r="I31" s="380">
        <v>2412.9810000000002</v>
      </c>
      <c r="J31" s="383">
        <v>1465.0319999999999</v>
      </c>
      <c r="K31" s="382">
        <v>965.42499999999995</v>
      </c>
      <c r="L31" s="381">
        <v>383.58800000000002</v>
      </c>
      <c r="M31" s="380">
        <v>2814.0450000000001</v>
      </c>
      <c r="O31" s="163"/>
    </row>
    <row r="32" spans="1:57" s="160" customFormat="1" ht="12.75" customHeight="1" thickBot="1">
      <c r="B32" s="1247" t="s">
        <v>446</v>
      </c>
      <c r="C32" s="1209"/>
      <c r="D32" s="1209"/>
      <c r="E32" s="1210"/>
      <c r="F32" s="778">
        <v>85372.448000000004</v>
      </c>
      <c r="G32" s="379">
        <v>17028.493999999999</v>
      </c>
      <c r="H32" s="378">
        <v>2713.453</v>
      </c>
      <c r="I32" s="377">
        <v>105114.395</v>
      </c>
      <c r="J32" s="778">
        <v>79368.850000000006</v>
      </c>
      <c r="K32" s="379">
        <v>16190.138999999999</v>
      </c>
      <c r="L32" s="378">
        <v>3013.096</v>
      </c>
      <c r="M32" s="377">
        <v>98572.085000000006</v>
      </c>
      <c r="O32" s="163"/>
    </row>
    <row r="33" spans="2:15" s="160" customFormat="1" ht="12.75" customHeight="1">
      <c r="B33" s="364"/>
      <c r="C33" s="1250" t="s">
        <v>445</v>
      </c>
      <c r="D33" s="1250"/>
      <c r="E33" s="1251"/>
      <c r="F33" s="779">
        <v>6969.4639999999999</v>
      </c>
      <c r="G33" s="780">
        <v>2307.509</v>
      </c>
      <c r="H33" s="781">
        <v>468.72699999999998</v>
      </c>
      <c r="I33" s="782">
        <v>9745.7000000000007</v>
      </c>
      <c r="J33" s="779">
        <v>4646.7629999999999</v>
      </c>
      <c r="K33" s="780">
        <v>2323.6750000000002</v>
      </c>
      <c r="L33" s="781">
        <v>752.971</v>
      </c>
      <c r="M33" s="782">
        <v>7723.4089999999997</v>
      </c>
      <c r="O33" s="163"/>
    </row>
    <row r="34" spans="2:15" s="160" customFormat="1" ht="12.75" customHeight="1">
      <c r="B34" s="474"/>
      <c r="C34" s="1157" t="s">
        <v>444</v>
      </c>
      <c r="D34" s="1157"/>
      <c r="E34" s="1158"/>
      <c r="F34" s="783">
        <v>25.254000000000001</v>
      </c>
      <c r="G34" s="784">
        <v>30</v>
      </c>
      <c r="H34" s="785">
        <v>0</v>
      </c>
      <c r="I34" s="786">
        <v>55.253999999999998</v>
      </c>
      <c r="J34" s="783">
        <v>0.254</v>
      </c>
      <c r="K34" s="784">
        <v>0</v>
      </c>
      <c r="L34" s="785">
        <v>22</v>
      </c>
      <c r="M34" s="786">
        <v>22.254000000000001</v>
      </c>
      <c r="O34" s="163"/>
    </row>
    <row r="35" spans="2:15" s="160" customFormat="1" ht="27.75" customHeight="1">
      <c r="B35" s="474"/>
      <c r="C35" s="1157" t="s">
        <v>443</v>
      </c>
      <c r="D35" s="1157"/>
      <c r="E35" s="1158"/>
      <c r="F35" s="783">
        <v>735.64599999999996</v>
      </c>
      <c r="G35" s="784">
        <v>105.285</v>
      </c>
      <c r="H35" s="785">
        <v>41.832000000000001</v>
      </c>
      <c r="I35" s="786">
        <v>882.76300000000003</v>
      </c>
      <c r="J35" s="783">
        <v>641.54300000000001</v>
      </c>
      <c r="K35" s="784">
        <v>67.956999999999994</v>
      </c>
      <c r="L35" s="785">
        <v>47.493000000000002</v>
      </c>
      <c r="M35" s="786">
        <v>756.99300000000005</v>
      </c>
      <c r="O35" s="163"/>
    </row>
    <row r="36" spans="2:15" s="160" customFormat="1" ht="12.75" customHeight="1">
      <c r="B36" s="474"/>
      <c r="C36" s="1157" t="s">
        <v>442</v>
      </c>
      <c r="D36" s="1157"/>
      <c r="E36" s="1158"/>
      <c r="F36" s="783">
        <v>28693.511999999999</v>
      </c>
      <c r="G36" s="784">
        <v>5459.4719999999998</v>
      </c>
      <c r="H36" s="785">
        <v>914.06200000000001</v>
      </c>
      <c r="I36" s="786">
        <v>35067.046000000002</v>
      </c>
      <c r="J36" s="783">
        <v>27183.278999999999</v>
      </c>
      <c r="K36" s="784">
        <v>5095.982</v>
      </c>
      <c r="L36" s="785">
        <v>806.83600000000001</v>
      </c>
      <c r="M36" s="786">
        <v>33086.097000000002</v>
      </c>
      <c r="O36" s="163"/>
    </row>
    <row r="37" spans="2:15" s="160" customFormat="1" ht="27.75" customHeight="1">
      <c r="B37" s="474"/>
      <c r="C37" s="1157" t="s">
        <v>441</v>
      </c>
      <c r="D37" s="1157"/>
      <c r="E37" s="1158"/>
      <c r="F37" s="376">
        <v>162.834</v>
      </c>
      <c r="G37" s="375">
        <v>14.345000000000001</v>
      </c>
      <c r="H37" s="374">
        <v>16.347999999999999</v>
      </c>
      <c r="I37" s="373">
        <v>193.52699999999999</v>
      </c>
      <c r="J37" s="376">
        <v>148.68899999999999</v>
      </c>
      <c r="K37" s="375">
        <v>17.893000000000001</v>
      </c>
      <c r="L37" s="374">
        <v>21.149000000000001</v>
      </c>
      <c r="M37" s="373">
        <v>187.73099999999999</v>
      </c>
      <c r="O37" s="163"/>
    </row>
    <row r="38" spans="2:15" s="160" customFormat="1" ht="27.75" customHeight="1">
      <c r="B38" s="474"/>
      <c r="C38" s="1130" t="s">
        <v>440</v>
      </c>
      <c r="D38" s="1130"/>
      <c r="E38" s="1131"/>
      <c r="F38" s="376">
        <v>3012.848</v>
      </c>
      <c r="G38" s="375">
        <v>621.69799999999998</v>
      </c>
      <c r="H38" s="374">
        <v>70.073999999999998</v>
      </c>
      <c r="I38" s="373">
        <v>3704.62</v>
      </c>
      <c r="J38" s="376">
        <v>1754.3140000000001</v>
      </c>
      <c r="K38" s="375">
        <v>647.13800000000003</v>
      </c>
      <c r="L38" s="374">
        <v>188.119</v>
      </c>
      <c r="M38" s="373">
        <v>2589.5709999999999</v>
      </c>
      <c r="O38" s="163"/>
    </row>
    <row r="39" spans="2:15" s="160" customFormat="1" ht="27.75" customHeight="1">
      <c r="B39" s="457"/>
      <c r="C39" s="1157" t="s">
        <v>439</v>
      </c>
      <c r="D39" s="1157"/>
      <c r="E39" s="1158"/>
      <c r="F39" s="376">
        <v>13.728999999999999</v>
      </c>
      <c r="G39" s="375">
        <v>3.8130000000000002</v>
      </c>
      <c r="H39" s="374">
        <v>0</v>
      </c>
      <c r="I39" s="373">
        <v>17.542000000000002</v>
      </c>
      <c r="J39" s="376">
        <v>0.70399999999999996</v>
      </c>
      <c r="K39" s="375">
        <v>4.5289999999999999</v>
      </c>
      <c r="L39" s="374">
        <v>4.51</v>
      </c>
      <c r="M39" s="373">
        <v>9.7430000000000003</v>
      </c>
      <c r="O39" s="163"/>
    </row>
    <row r="40" spans="2:15" s="160" customFormat="1" ht="12.75" customHeight="1">
      <c r="B40" s="457"/>
      <c r="C40" s="1157" t="s">
        <v>438</v>
      </c>
      <c r="D40" s="1157"/>
      <c r="E40" s="1158"/>
      <c r="F40" s="376">
        <v>41861.945</v>
      </c>
      <c r="G40" s="375">
        <v>7265.0259999999998</v>
      </c>
      <c r="H40" s="374">
        <v>1007.789</v>
      </c>
      <c r="I40" s="373">
        <v>50134.76</v>
      </c>
      <c r="J40" s="376">
        <v>40877.623</v>
      </c>
      <c r="K40" s="375">
        <v>6957.4489999999996</v>
      </c>
      <c r="L40" s="374">
        <v>933.06500000000005</v>
      </c>
      <c r="M40" s="373">
        <v>48768.137000000002</v>
      </c>
      <c r="O40" s="163"/>
    </row>
    <row r="41" spans="2:15" s="160" customFormat="1" ht="27.75" customHeight="1">
      <c r="B41" s="457"/>
      <c r="C41" s="1157" t="s">
        <v>437</v>
      </c>
      <c r="D41" s="1157"/>
      <c r="E41" s="1158"/>
      <c r="F41" s="372">
        <v>463.66300000000001</v>
      </c>
      <c r="G41" s="371">
        <v>194.13499999999999</v>
      </c>
      <c r="H41" s="370">
        <v>41.723999999999997</v>
      </c>
      <c r="I41" s="369">
        <v>699.52200000000005</v>
      </c>
      <c r="J41" s="372">
        <v>469.25700000000001</v>
      </c>
      <c r="K41" s="371">
        <v>143.73699999999999</v>
      </c>
      <c r="L41" s="370">
        <v>22.585000000000001</v>
      </c>
      <c r="M41" s="369">
        <v>635.57899999999995</v>
      </c>
      <c r="O41" s="163"/>
    </row>
    <row r="42" spans="2:15" s="160" customFormat="1" ht="27.75" customHeight="1">
      <c r="B42" s="474"/>
      <c r="C42" s="1130" t="s">
        <v>436</v>
      </c>
      <c r="D42" s="1130"/>
      <c r="E42" s="1131"/>
      <c r="F42" s="372">
        <v>1057.5429999999999</v>
      </c>
      <c r="G42" s="371">
        <v>33.265000000000001</v>
      </c>
      <c r="H42" s="370">
        <v>6.899</v>
      </c>
      <c r="I42" s="369">
        <v>1097.7070000000001</v>
      </c>
      <c r="J42" s="372">
        <v>158.56899999999999</v>
      </c>
      <c r="K42" s="371">
        <v>346.29300000000001</v>
      </c>
      <c r="L42" s="370">
        <v>78.567999999999998</v>
      </c>
      <c r="M42" s="369">
        <v>583.42999999999995</v>
      </c>
      <c r="O42" s="163"/>
    </row>
    <row r="43" spans="2:15" s="160" customFormat="1" ht="27.75" customHeight="1">
      <c r="B43" s="457"/>
      <c r="C43" s="1157" t="s">
        <v>435</v>
      </c>
      <c r="D43" s="1157"/>
      <c r="E43" s="1158"/>
      <c r="F43" s="372">
        <v>0</v>
      </c>
      <c r="G43" s="371">
        <v>0</v>
      </c>
      <c r="H43" s="370">
        <v>38.274999999999999</v>
      </c>
      <c r="I43" s="369">
        <v>38.274999999999999</v>
      </c>
      <c r="J43" s="372">
        <v>0</v>
      </c>
      <c r="K43" s="371">
        <v>0</v>
      </c>
      <c r="L43" s="370">
        <v>38.350999999999999</v>
      </c>
      <c r="M43" s="369">
        <v>38.350999999999999</v>
      </c>
      <c r="O43" s="163"/>
    </row>
    <row r="44" spans="2:15" s="160" customFormat="1" ht="27.75" customHeight="1">
      <c r="B44" s="457"/>
      <c r="C44" s="1157" t="s">
        <v>434</v>
      </c>
      <c r="D44" s="1157"/>
      <c r="E44" s="1158"/>
      <c r="F44" s="787">
        <v>0</v>
      </c>
      <c r="G44" s="788">
        <v>4.1539999999999999</v>
      </c>
      <c r="H44" s="789">
        <v>2.4</v>
      </c>
      <c r="I44" s="790">
        <v>6.5540000000000003</v>
      </c>
      <c r="J44" s="787">
        <v>0</v>
      </c>
      <c r="K44" s="788">
        <v>2.5779999999999998</v>
      </c>
      <c r="L44" s="789">
        <v>0</v>
      </c>
      <c r="M44" s="790">
        <v>2.5779999999999998</v>
      </c>
      <c r="O44" s="163"/>
    </row>
    <row r="45" spans="2:15" s="160" customFormat="1" ht="27.75" customHeight="1">
      <c r="B45" s="457"/>
      <c r="C45" s="1157" t="s">
        <v>433</v>
      </c>
      <c r="D45" s="1157"/>
      <c r="E45" s="1158"/>
      <c r="F45" s="787">
        <v>0</v>
      </c>
      <c r="G45" s="788">
        <v>62.738</v>
      </c>
      <c r="H45" s="789">
        <v>0</v>
      </c>
      <c r="I45" s="790">
        <v>62.738</v>
      </c>
      <c r="J45" s="787">
        <v>0</v>
      </c>
      <c r="K45" s="788">
        <v>42.500999999999998</v>
      </c>
      <c r="L45" s="789">
        <v>0</v>
      </c>
      <c r="M45" s="790">
        <v>42.500999999999998</v>
      </c>
      <c r="O45" s="163"/>
    </row>
    <row r="46" spans="2:15" s="160" customFormat="1" ht="12.75" customHeight="1" thickBot="1">
      <c r="B46" s="473"/>
      <c r="C46" s="1245" t="s">
        <v>432</v>
      </c>
      <c r="D46" s="1245"/>
      <c r="E46" s="1246"/>
      <c r="F46" s="791">
        <v>2376.0100000000002</v>
      </c>
      <c r="G46" s="792">
        <v>927.05399999999997</v>
      </c>
      <c r="H46" s="793">
        <v>105.32299999999999</v>
      </c>
      <c r="I46" s="794">
        <v>3408.3870000000002</v>
      </c>
      <c r="J46" s="791">
        <v>3487.855</v>
      </c>
      <c r="K46" s="792">
        <v>540.40700000000004</v>
      </c>
      <c r="L46" s="793">
        <v>97.448999999999998</v>
      </c>
      <c r="M46" s="794">
        <v>4125.7110000000002</v>
      </c>
      <c r="O46" s="163"/>
    </row>
    <row r="47" spans="2:15" s="160" customFormat="1" ht="12.75" customHeight="1" thickBot="1">
      <c r="B47" s="1247" t="s">
        <v>431</v>
      </c>
      <c r="C47" s="1209"/>
      <c r="D47" s="1209"/>
      <c r="E47" s="1210"/>
      <c r="F47" s="368">
        <v>53567.925000000003</v>
      </c>
      <c r="G47" s="367">
        <v>20694.985000000001</v>
      </c>
      <c r="H47" s="366">
        <v>3657.1909999999998</v>
      </c>
      <c r="I47" s="365">
        <v>77920.100999999995</v>
      </c>
      <c r="J47" s="368">
        <v>54754.786</v>
      </c>
      <c r="K47" s="367">
        <v>23558.850999999999</v>
      </c>
      <c r="L47" s="366">
        <v>3173.2649999999999</v>
      </c>
      <c r="M47" s="365">
        <v>81486.902000000002</v>
      </c>
      <c r="O47" s="163"/>
    </row>
    <row r="48" spans="2:15" s="160" customFormat="1" ht="12.75" customHeight="1">
      <c r="B48" s="364"/>
      <c r="C48" s="1248" t="s">
        <v>430</v>
      </c>
      <c r="D48" s="1248"/>
      <c r="E48" s="1249"/>
      <c r="F48" s="363">
        <v>3188.7330000000002</v>
      </c>
      <c r="G48" s="362">
        <v>1753.385</v>
      </c>
      <c r="H48" s="361">
        <v>28.774000000000001</v>
      </c>
      <c r="I48" s="360">
        <v>4970.8919999999998</v>
      </c>
      <c r="J48" s="363">
        <v>2340.19</v>
      </c>
      <c r="K48" s="362">
        <v>2196.6529999999998</v>
      </c>
      <c r="L48" s="361">
        <v>24.959</v>
      </c>
      <c r="M48" s="360">
        <v>4561.8019999999997</v>
      </c>
      <c r="O48" s="163"/>
    </row>
    <row r="49" spans="2:15" s="160" customFormat="1" ht="27.75" customHeight="1">
      <c r="B49" s="474"/>
      <c r="C49" s="1238" t="s">
        <v>429</v>
      </c>
      <c r="D49" s="1086"/>
      <c r="E49" s="1087"/>
      <c r="F49" s="359">
        <v>369.41500000000002</v>
      </c>
      <c r="G49" s="358">
        <v>211.74700000000001</v>
      </c>
      <c r="H49" s="357">
        <v>14.3</v>
      </c>
      <c r="I49" s="356">
        <v>595.46199999999999</v>
      </c>
      <c r="J49" s="359">
        <v>340.49599999999998</v>
      </c>
      <c r="K49" s="358">
        <v>603.06899999999996</v>
      </c>
      <c r="L49" s="357">
        <v>20.420000000000002</v>
      </c>
      <c r="M49" s="356">
        <v>963.98500000000001</v>
      </c>
      <c r="O49" s="163"/>
    </row>
    <row r="50" spans="2:15" s="160" customFormat="1" ht="12.75" customHeight="1">
      <c r="B50" s="474"/>
      <c r="C50" s="1238" t="s">
        <v>428</v>
      </c>
      <c r="D50" s="1086"/>
      <c r="E50" s="1087"/>
      <c r="F50" s="359">
        <v>26916.508999999998</v>
      </c>
      <c r="G50" s="358">
        <v>10839.859</v>
      </c>
      <c r="H50" s="357">
        <v>2142.6289999999999</v>
      </c>
      <c r="I50" s="356">
        <v>39898.997000000003</v>
      </c>
      <c r="J50" s="359">
        <v>28095.503000000001</v>
      </c>
      <c r="K50" s="358">
        <v>11647.225</v>
      </c>
      <c r="L50" s="357">
        <v>1796.7460000000001</v>
      </c>
      <c r="M50" s="356">
        <v>41539.474000000002</v>
      </c>
      <c r="O50" s="163"/>
    </row>
    <row r="51" spans="2:15" s="160" customFormat="1" ht="27.75" customHeight="1">
      <c r="B51" s="474"/>
      <c r="C51" s="1214" t="s">
        <v>427</v>
      </c>
      <c r="D51" s="1214"/>
      <c r="E51" s="1215"/>
      <c r="F51" s="355">
        <v>587.69299999999998</v>
      </c>
      <c r="G51" s="354">
        <v>150.333</v>
      </c>
      <c r="H51" s="353">
        <v>23.12</v>
      </c>
      <c r="I51" s="352">
        <v>761.14599999999996</v>
      </c>
      <c r="J51" s="355">
        <v>845.36199999999997</v>
      </c>
      <c r="K51" s="354">
        <v>101.23399999999999</v>
      </c>
      <c r="L51" s="353">
        <v>18.097999999999999</v>
      </c>
      <c r="M51" s="352">
        <v>964.69399999999996</v>
      </c>
      <c r="O51" s="163"/>
    </row>
    <row r="52" spans="2:15" s="160" customFormat="1" ht="27.75" customHeight="1">
      <c r="B52" s="474"/>
      <c r="C52" s="1237" t="s">
        <v>426</v>
      </c>
      <c r="D52" s="1083"/>
      <c r="E52" s="1084"/>
      <c r="F52" s="355">
        <v>87.462999999999994</v>
      </c>
      <c r="G52" s="354">
        <v>98</v>
      </c>
      <c r="H52" s="353">
        <v>9.2240000000000002</v>
      </c>
      <c r="I52" s="352">
        <v>194.68700000000001</v>
      </c>
      <c r="J52" s="355">
        <v>323.125</v>
      </c>
      <c r="K52" s="354">
        <v>207.22900000000001</v>
      </c>
      <c r="L52" s="353">
        <v>10.473000000000001</v>
      </c>
      <c r="M52" s="352">
        <v>540.827</v>
      </c>
      <c r="O52" s="163"/>
    </row>
    <row r="53" spans="2:15" s="160" customFormat="1" ht="27.75" customHeight="1">
      <c r="B53" s="474"/>
      <c r="C53" s="1238" t="s">
        <v>1056</v>
      </c>
      <c r="D53" s="1086"/>
      <c r="E53" s="1087"/>
      <c r="F53" s="355">
        <v>3.6579999999999999</v>
      </c>
      <c r="G53" s="354">
        <v>11.355</v>
      </c>
      <c r="H53" s="353">
        <v>2.528</v>
      </c>
      <c r="I53" s="352">
        <v>17.541</v>
      </c>
      <c r="J53" s="355">
        <v>40.996000000000002</v>
      </c>
      <c r="K53" s="354">
        <v>0</v>
      </c>
      <c r="L53" s="353">
        <v>0</v>
      </c>
      <c r="M53" s="352">
        <v>40.996000000000002</v>
      </c>
      <c r="O53" s="163"/>
    </row>
    <row r="54" spans="2:15" s="160" customFormat="1" ht="12.75" customHeight="1">
      <c r="B54" s="474"/>
      <c r="C54" s="1238" t="s">
        <v>425</v>
      </c>
      <c r="D54" s="1086"/>
      <c r="E54" s="1087"/>
      <c r="F54" s="355">
        <v>16756.098000000002</v>
      </c>
      <c r="G54" s="354">
        <v>5933.2280000000001</v>
      </c>
      <c r="H54" s="353">
        <v>1265.376</v>
      </c>
      <c r="I54" s="352">
        <v>23954.702000000001</v>
      </c>
      <c r="J54" s="355">
        <v>17450.004000000001</v>
      </c>
      <c r="K54" s="354">
        <v>6632.8159999999998</v>
      </c>
      <c r="L54" s="353">
        <v>1128.07</v>
      </c>
      <c r="M54" s="352">
        <v>25210.89</v>
      </c>
      <c r="O54" s="163"/>
    </row>
    <row r="55" spans="2:15" s="160" customFormat="1" ht="27.75" customHeight="1">
      <c r="B55" s="351"/>
      <c r="C55" s="1239" t="s">
        <v>424</v>
      </c>
      <c r="D55" s="1104"/>
      <c r="E55" s="1105"/>
      <c r="F55" s="346">
        <v>476.40100000000001</v>
      </c>
      <c r="G55" s="345">
        <v>174.87700000000001</v>
      </c>
      <c r="H55" s="344">
        <v>8.5559999999999992</v>
      </c>
      <c r="I55" s="348">
        <v>659.83399999999995</v>
      </c>
      <c r="J55" s="346">
        <v>325.72199999999998</v>
      </c>
      <c r="K55" s="345">
        <v>200.869</v>
      </c>
      <c r="L55" s="344">
        <v>7.8869999999999996</v>
      </c>
      <c r="M55" s="348">
        <v>534.47799999999995</v>
      </c>
      <c r="O55" s="163"/>
    </row>
    <row r="56" spans="2:15" s="160" customFormat="1" ht="27.75" customHeight="1">
      <c r="B56" s="474"/>
      <c r="C56" s="1240" t="s">
        <v>423</v>
      </c>
      <c r="D56" s="1240"/>
      <c r="E56" s="1241"/>
      <c r="F56" s="346">
        <v>41.045000000000002</v>
      </c>
      <c r="G56" s="345">
        <v>15.371</v>
      </c>
      <c r="H56" s="344">
        <v>30.847999999999999</v>
      </c>
      <c r="I56" s="350">
        <v>87.263999999999996</v>
      </c>
      <c r="J56" s="346">
        <v>41.121000000000002</v>
      </c>
      <c r="K56" s="345">
        <v>24.638000000000002</v>
      </c>
      <c r="L56" s="344">
        <v>30.847999999999999</v>
      </c>
      <c r="M56" s="350">
        <v>96.606999999999999</v>
      </c>
      <c r="O56" s="163"/>
    </row>
    <row r="57" spans="2:15" s="160" customFormat="1" ht="27.75" customHeight="1">
      <c r="B57" s="474"/>
      <c r="C57" s="1238" t="s">
        <v>422</v>
      </c>
      <c r="D57" s="1086"/>
      <c r="E57" s="1087"/>
      <c r="F57" s="346">
        <v>0.65800000000000003</v>
      </c>
      <c r="G57" s="345">
        <v>0</v>
      </c>
      <c r="H57" s="344">
        <v>0</v>
      </c>
      <c r="I57" s="348">
        <v>0.65800000000000003</v>
      </c>
      <c r="J57" s="346">
        <v>0.65800000000000003</v>
      </c>
      <c r="K57" s="345">
        <v>0</v>
      </c>
      <c r="L57" s="344">
        <v>0</v>
      </c>
      <c r="M57" s="348">
        <v>0.65800000000000003</v>
      </c>
      <c r="O57" s="163"/>
    </row>
    <row r="58" spans="2:15" s="160" customFormat="1" ht="27.75" customHeight="1">
      <c r="B58" s="474"/>
      <c r="C58" s="1238" t="s">
        <v>421</v>
      </c>
      <c r="D58" s="1086"/>
      <c r="E58" s="1087"/>
      <c r="F58" s="346">
        <v>0</v>
      </c>
      <c r="G58" s="345">
        <v>1.17</v>
      </c>
      <c r="H58" s="344">
        <v>10.845000000000001</v>
      </c>
      <c r="I58" s="348">
        <v>12.015000000000001</v>
      </c>
      <c r="J58" s="346">
        <v>0</v>
      </c>
      <c r="K58" s="345">
        <v>1.1659999999999999</v>
      </c>
      <c r="L58" s="344">
        <v>0</v>
      </c>
      <c r="M58" s="348">
        <v>1.1659999999999999</v>
      </c>
      <c r="O58" s="163"/>
    </row>
    <row r="59" spans="2:15" s="160" customFormat="1" ht="12.75" customHeight="1" thickBot="1">
      <c r="B59" s="347"/>
      <c r="C59" s="1242" t="s">
        <v>420</v>
      </c>
      <c r="D59" s="1243"/>
      <c r="E59" s="1244"/>
      <c r="F59" s="346">
        <v>5140.2520000000004</v>
      </c>
      <c r="G59" s="345">
        <v>1505.66</v>
      </c>
      <c r="H59" s="344">
        <v>120.991</v>
      </c>
      <c r="I59" s="343">
        <v>6766.9030000000002</v>
      </c>
      <c r="J59" s="346">
        <v>4951.6090000000004</v>
      </c>
      <c r="K59" s="345">
        <v>1943.952</v>
      </c>
      <c r="L59" s="344">
        <v>135.76400000000001</v>
      </c>
      <c r="M59" s="343">
        <v>7031.3249999999998</v>
      </c>
      <c r="O59" s="163"/>
    </row>
    <row r="60" spans="2:15" s="160" customFormat="1" ht="12.75" customHeight="1" thickBot="1">
      <c r="B60" s="1208" t="s">
        <v>419</v>
      </c>
      <c r="C60" s="1209"/>
      <c r="D60" s="1209"/>
      <c r="E60" s="1210"/>
      <c r="F60" s="795">
        <v>0</v>
      </c>
      <c r="G60" s="796">
        <v>0</v>
      </c>
      <c r="H60" s="797">
        <v>0</v>
      </c>
      <c r="I60" s="798">
        <v>0</v>
      </c>
      <c r="J60" s="795">
        <v>0</v>
      </c>
      <c r="K60" s="796">
        <v>0</v>
      </c>
      <c r="L60" s="797">
        <v>0</v>
      </c>
      <c r="M60" s="798">
        <v>0</v>
      </c>
      <c r="O60" s="163"/>
    </row>
    <row r="61" spans="2:15" s="160" customFormat="1" ht="12.75" customHeight="1" thickBot="1">
      <c r="B61" s="1223" t="s">
        <v>418</v>
      </c>
      <c r="C61" s="1224"/>
      <c r="D61" s="1224"/>
      <c r="E61" s="1225"/>
      <c r="F61" s="795">
        <v>11461.425999999999</v>
      </c>
      <c r="G61" s="796">
        <v>23128.079000000002</v>
      </c>
      <c r="H61" s="797">
        <v>530.08699999999999</v>
      </c>
      <c r="I61" s="798">
        <v>35119.591999999997</v>
      </c>
      <c r="J61" s="795">
        <v>10399.269</v>
      </c>
      <c r="K61" s="796">
        <v>26457.933000000001</v>
      </c>
      <c r="L61" s="797">
        <v>520.58100000000002</v>
      </c>
      <c r="M61" s="798">
        <v>37377.783000000003</v>
      </c>
      <c r="O61" s="163"/>
    </row>
    <row r="62" spans="2:15" s="160" customFormat="1" ht="12.75" customHeight="1">
      <c r="B62" s="254"/>
      <c r="C62" s="1212" t="s">
        <v>417</v>
      </c>
      <c r="D62" s="1212"/>
      <c r="E62" s="1213"/>
      <c r="F62" s="799">
        <v>7636.7430000000004</v>
      </c>
      <c r="G62" s="800">
        <v>5634.8490000000002</v>
      </c>
      <c r="H62" s="801">
        <v>527.77499999999998</v>
      </c>
      <c r="I62" s="802">
        <v>13799.367</v>
      </c>
      <c r="J62" s="799">
        <v>7031.549</v>
      </c>
      <c r="K62" s="800">
        <v>7127.2579999999998</v>
      </c>
      <c r="L62" s="801">
        <v>518.26900000000001</v>
      </c>
      <c r="M62" s="802">
        <v>14677.075999999999</v>
      </c>
      <c r="O62" s="163"/>
    </row>
    <row r="63" spans="2:15" s="160" customFormat="1" ht="12.75" customHeight="1">
      <c r="B63" s="210"/>
      <c r="C63" s="1216" t="s">
        <v>416</v>
      </c>
      <c r="D63" s="1216"/>
      <c r="E63" s="1217"/>
      <c r="F63" s="803">
        <v>665.46</v>
      </c>
      <c r="G63" s="804">
        <v>285.34399999999999</v>
      </c>
      <c r="H63" s="805">
        <v>2.3119999999999998</v>
      </c>
      <c r="I63" s="806">
        <v>953.11599999999999</v>
      </c>
      <c r="J63" s="803">
        <v>530.745</v>
      </c>
      <c r="K63" s="804">
        <v>256.267</v>
      </c>
      <c r="L63" s="805">
        <v>2.3119999999999998</v>
      </c>
      <c r="M63" s="806">
        <v>789.32399999999996</v>
      </c>
      <c r="O63" s="163"/>
    </row>
    <row r="64" spans="2:15" s="160" customFormat="1" ht="12.75" customHeight="1">
      <c r="B64" s="210"/>
      <c r="C64" s="1214" t="s">
        <v>415</v>
      </c>
      <c r="D64" s="1214"/>
      <c r="E64" s="1215"/>
      <c r="F64" s="803">
        <v>185.09</v>
      </c>
      <c r="G64" s="804">
        <v>14.882</v>
      </c>
      <c r="H64" s="805">
        <v>0</v>
      </c>
      <c r="I64" s="806">
        <v>199.97200000000001</v>
      </c>
      <c r="J64" s="803">
        <v>171.684</v>
      </c>
      <c r="K64" s="804">
        <v>15.098000000000001</v>
      </c>
      <c r="L64" s="805">
        <v>0</v>
      </c>
      <c r="M64" s="806">
        <v>186.78200000000001</v>
      </c>
      <c r="O64" s="163"/>
    </row>
    <row r="65" spans="2:15" s="160" customFormat="1" ht="12.75" customHeight="1" thickBot="1">
      <c r="B65" s="210"/>
      <c r="C65" s="1214" t="s">
        <v>414</v>
      </c>
      <c r="D65" s="1214"/>
      <c r="E65" s="1215"/>
      <c r="F65" s="342">
        <v>2974.1329999999998</v>
      </c>
      <c r="G65" s="341">
        <v>17193.004000000001</v>
      </c>
      <c r="H65" s="340">
        <v>0</v>
      </c>
      <c r="I65" s="339">
        <v>20167.136999999999</v>
      </c>
      <c r="J65" s="342">
        <v>2665.2910000000002</v>
      </c>
      <c r="K65" s="341">
        <v>19059.310000000001</v>
      </c>
      <c r="L65" s="340">
        <v>0</v>
      </c>
      <c r="M65" s="339">
        <v>21724.600999999999</v>
      </c>
      <c r="O65" s="163"/>
    </row>
    <row r="66" spans="2:15" s="160" customFormat="1" ht="27.75" customHeight="1" thickBot="1">
      <c r="B66" s="1223" t="s">
        <v>413</v>
      </c>
      <c r="C66" s="1224"/>
      <c r="D66" s="1224"/>
      <c r="E66" s="1225"/>
      <c r="F66" s="338">
        <v>0</v>
      </c>
      <c r="G66" s="337">
        <v>300.666</v>
      </c>
      <c r="H66" s="336">
        <v>0</v>
      </c>
      <c r="I66" s="335">
        <v>300.666</v>
      </c>
      <c r="J66" s="338">
        <v>0</v>
      </c>
      <c r="K66" s="337">
        <v>424.17599999999999</v>
      </c>
      <c r="L66" s="336">
        <v>307.97399999999999</v>
      </c>
      <c r="M66" s="335">
        <v>732.15</v>
      </c>
      <c r="O66" s="163"/>
    </row>
    <row r="67" spans="2:15" s="160" customFormat="1" ht="27.75" customHeight="1">
      <c r="B67" s="254"/>
      <c r="C67" s="1230" t="s">
        <v>412</v>
      </c>
      <c r="D67" s="1230"/>
      <c r="E67" s="1231"/>
      <c r="F67" s="334">
        <v>0</v>
      </c>
      <c r="G67" s="333">
        <v>24</v>
      </c>
      <c r="H67" s="332">
        <v>0</v>
      </c>
      <c r="I67" s="331">
        <v>24</v>
      </c>
      <c r="J67" s="334">
        <v>0</v>
      </c>
      <c r="K67" s="333">
        <v>147</v>
      </c>
      <c r="L67" s="332">
        <v>0</v>
      </c>
      <c r="M67" s="331">
        <v>147</v>
      </c>
      <c r="O67" s="163"/>
    </row>
    <row r="68" spans="2:15" s="160" customFormat="1" ht="27.75" customHeight="1" thickBot="1">
      <c r="B68" s="210"/>
      <c r="C68" s="1212" t="s">
        <v>411</v>
      </c>
      <c r="D68" s="1212"/>
      <c r="E68" s="1213"/>
      <c r="F68" s="327">
        <v>0</v>
      </c>
      <c r="G68" s="326">
        <v>276.666</v>
      </c>
      <c r="H68" s="325">
        <v>0</v>
      </c>
      <c r="I68" s="324">
        <v>276.666</v>
      </c>
      <c r="J68" s="327">
        <v>0</v>
      </c>
      <c r="K68" s="326">
        <v>277.17599999999999</v>
      </c>
      <c r="L68" s="325">
        <v>307.97399999999999</v>
      </c>
      <c r="M68" s="324">
        <v>585.15</v>
      </c>
      <c r="O68" s="163"/>
    </row>
    <row r="69" spans="2:15" s="160" customFormat="1" ht="27.75" customHeight="1" thickBot="1">
      <c r="B69" s="1232" t="s">
        <v>410</v>
      </c>
      <c r="C69" s="1233"/>
      <c r="D69" s="1233"/>
      <c r="E69" s="1234"/>
      <c r="F69" s="322">
        <v>5542.3559999999998</v>
      </c>
      <c r="G69" s="321">
        <v>1768.0619999999999</v>
      </c>
      <c r="H69" s="320">
        <v>421.14800000000002</v>
      </c>
      <c r="I69" s="319">
        <v>7731.5659999999998</v>
      </c>
      <c r="J69" s="322">
        <v>2977.942</v>
      </c>
      <c r="K69" s="321">
        <v>1678.615</v>
      </c>
      <c r="L69" s="320">
        <v>113.95</v>
      </c>
      <c r="M69" s="319">
        <v>4770.5069999999996</v>
      </c>
      <c r="O69" s="163"/>
    </row>
    <row r="70" spans="2:15" s="160" customFormat="1" ht="12.75" customHeight="1">
      <c r="B70" s="254"/>
      <c r="C70" s="1235" t="s">
        <v>409</v>
      </c>
      <c r="D70" s="1235"/>
      <c r="E70" s="1236"/>
      <c r="F70" s="316">
        <v>0</v>
      </c>
      <c r="G70" s="315">
        <v>150</v>
      </c>
      <c r="H70" s="314">
        <v>0</v>
      </c>
      <c r="I70" s="313">
        <v>150</v>
      </c>
      <c r="J70" s="316">
        <v>0</v>
      </c>
      <c r="K70" s="315">
        <v>150</v>
      </c>
      <c r="L70" s="314">
        <v>0</v>
      </c>
      <c r="M70" s="313">
        <v>150</v>
      </c>
      <c r="O70" s="163"/>
    </row>
    <row r="71" spans="2:15" s="160" customFormat="1" ht="12.75" customHeight="1">
      <c r="B71" s="210"/>
      <c r="C71" s="1212" t="s">
        <v>408</v>
      </c>
      <c r="D71" s="1212"/>
      <c r="E71" s="1213"/>
      <c r="F71" s="311">
        <v>5451.3779999999997</v>
      </c>
      <c r="G71" s="310">
        <v>1598.5170000000001</v>
      </c>
      <c r="H71" s="309">
        <v>421.14800000000002</v>
      </c>
      <c r="I71" s="308">
        <v>7471.0429999999997</v>
      </c>
      <c r="J71" s="311">
        <v>2886.9639999999999</v>
      </c>
      <c r="K71" s="310">
        <v>1509.07</v>
      </c>
      <c r="L71" s="309">
        <v>113.95</v>
      </c>
      <c r="M71" s="308">
        <v>4509.9840000000004</v>
      </c>
      <c r="O71" s="163"/>
    </row>
    <row r="72" spans="2:15" s="160" customFormat="1" ht="12.75" customHeight="1" thickBot="1">
      <c r="B72" s="210"/>
      <c r="C72" s="1221" t="s">
        <v>407</v>
      </c>
      <c r="D72" s="1221"/>
      <c r="E72" s="1222"/>
      <c r="F72" s="306">
        <v>90.977999999999994</v>
      </c>
      <c r="G72" s="305">
        <v>19.545000000000002</v>
      </c>
      <c r="H72" s="304">
        <v>0</v>
      </c>
      <c r="I72" s="303">
        <v>110.523</v>
      </c>
      <c r="J72" s="306">
        <v>90.977999999999994</v>
      </c>
      <c r="K72" s="305">
        <v>19.545000000000002</v>
      </c>
      <c r="L72" s="304">
        <v>0</v>
      </c>
      <c r="M72" s="303">
        <v>110.523</v>
      </c>
      <c r="O72" s="163"/>
    </row>
    <row r="73" spans="2:15" s="160" customFormat="1" ht="12.75" customHeight="1" thickBot="1">
      <c r="B73" s="1208" t="s">
        <v>406</v>
      </c>
      <c r="C73" s="1209"/>
      <c r="D73" s="1209"/>
      <c r="E73" s="1210"/>
      <c r="F73" s="302">
        <v>1012.798</v>
      </c>
      <c r="G73" s="301">
        <v>708.95500000000004</v>
      </c>
      <c r="H73" s="300">
        <v>54.988</v>
      </c>
      <c r="I73" s="299">
        <v>1776.741</v>
      </c>
      <c r="J73" s="302">
        <v>870.38499999999999</v>
      </c>
      <c r="K73" s="301">
        <v>639.05499999999995</v>
      </c>
      <c r="L73" s="300">
        <v>30.812999999999999</v>
      </c>
      <c r="M73" s="299">
        <v>1540.2529999999999</v>
      </c>
      <c r="O73" s="163"/>
    </row>
    <row r="74" spans="2:15" s="160" customFormat="1" ht="12.75" customHeight="1">
      <c r="B74" s="254"/>
      <c r="C74" s="1228" t="s">
        <v>405</v>
      </c>
      <c r="D74" s="1228"/>
      <c r="E74" s="1229"/>
      <c r="F74" s="298">
        <v>33.497999999999998</v>
      </c>
      <c r="G74" s="297">
        <v>82.459000000000003</v>
      </c>
      <c r="H74" s="296">
        <v>2.476</v>
      </c>
      <c r="I74" s="295">
        <v>118.43300000000001</v>
      </c>
      <c r="J74" s="298">
        <v>28.57</v>
      </c>
      <c r="K74" s="297">
        <v>69.48</v>
      </c>
      <c r="L74" s="296">
        <v>1.8819999999999999</v>
      </c>
      <c r="M74" s="295">
        <v>99.932000000000002</v>
      </c>
      <c r="O74" s="163"/>
    </row>
    <row r="75" spans="2:15" s="160" customFormat="1" ht="12.75" customHeight="1">
      <c r="B75" s="210"/>
      <c r="C75" s="1214" t="s">
        <v>404</v>
      </c>
      <c r="D75" s="1214"/>
      <c r="E75" s="1215"/>
      <c r="F75" s="293">
        <v>12.089</v>
      </c>
      <c r="G75" s="292">
        <v>43.582000000000001</v>
      </c>
      <c r="H75" s="291">
        <v>6.9000000000000006E-2</v>
      </c>
      <c r="I75" s="290">
        <v>55.74</v>
      </c>
      <c r="J75" s="293">
        <v>15.394</v>
      </c>
      <c r="K75" s="292">
        <v>38.863999999999997</v>
      </c>
      <c r="L75" s="291">
        <v>0.08</v>
      </c>
      <c r="M75" s="290">
        <v>54.338000000000001</v>
      </c>
      <c r="O75" s="163"/>
    </row>
    <row r="76" spans="2:15" s="160" customFormat="1" ht="12.75" customHeight="1">
      <c r="B76" s="210"/>
      <c r="C76" s="1214" t="s">
        <v>403</v>
      </c>
      <c r="D76" s="1214"/>
      <c r="E76" s="1215"/>
      <c r="F76" s="293">
        <v>919.61099999999999</v>
      </c>
      <c r="G76" s="292">
        <v>557.875</v>
      </c>
      <c r="H76" s="291">
        <v>52.088000000000001</v>
      </c>
      <c r="I76" s="290">
        <v>1529.5740000000001</v>
      </c>
      <c r="J76" s="293">
        <v>797.35599999999999</v>
      </c>
      <c r="K76" s="292">
        <v>507.392</v>
      </c>
      <c r="L76" s="291">
        <v>28.498000000000001</v>
      </c>
      <c r="M76" s="290">
        <v>1333.2460000000001</v>
      </c>
      <c r="O76" s="163"/>
    </row>
    <row r="77" spans="2:15" s="160" customFormat="1" ht="12.75" customHeight="1">
      <c r="B77" s="210"/>
      <c r="C77" s="1214" t="s">
        <v>402</v>
      </c>
      <c r="D77" s="1214"/>
      <c r="E77" s="1215"/>
      <c r="F77" s="287">
        <v>0</v>
      </c>
      <c r="G77" s="286">
        <v>9.3170000000000002</v>
      </c>
      <c r="H77" s="285">
        <v>0</v>
      </c>
      <c r="I77" s="284">
        <v>9.3170000000000002</v>
      </c>
      <c r="J77" s="287">
        <v>0</v>
      </c>
      <c r="K77" s="286">
        <v>8.8339999999999996</v>
      </c>
      <c r="L77" s="285">
        <v>1.6E-2</v>
      </c>
      <c r="M77" s="284">
        <v>8.85</v>
      </c>
      <c r="O77" s="163"/>
    </row>
    <row r="78" spans="2:15" s="160" customFormat="1" ht="12.75" customHeight="1">
      <c r="B78" s="210"/>
      <c r="C78" s="1214" t="s">
        <v>401</v>
      </c>
      <c r="D78" s="1214"/>
      <c r="E78" s="1215"/>
      <c r="F78" s="287">
        <v>42.786999999999999</v>
      </c>
      <c r="G78" s="286">
        <v>15.722</v>
      </c>
      <c r="H78" s="285">
        <v>0.35499999999999998</v>
      </c>
      <c r="I78" s="284">
        <v>58.863999999999997</v>
      </c>
      <c r="J78" s="287">
        <v>25.242000000000001</v>
      </c>
      <c r="K78" s="286">
        <v>14.484999999999999</v>
      </c>
      <c r="L78" s="285">
        <v>0.33700000000000002</v>
      </c>
      <c r="M78" s="284">
        <v>40.064</v>
      </c>
      <c r="O78" s="163"/>
    </row>
    <row r="79" spans="2:15" s="160" customFormat="1" ht="12.75" customHeight="1" thickBot="1">
      <c r="B79" s="210"/>
      <c r="C79" s="1221" t="s">
        <v>400</v>
      </c>
      <c r="D79" s="1221"/>
      <c r="E79" s="1222"/>
      <c r="F79" s="287">
        <v>4.8129999999999997</v>
      </c>
      <c r="G79" s="286">
        <v>0</v>
      </c>
      <c r="H79" s="285">
        <v>0</v>
      </c>
      <c r="I79" s="284">
        <v>4.8129999999999997</v>
      </c>
      <c r="J79" s="287">
        <v>3.823</v>
      </c>
      <c r="K79" s="286">
        <v>0</v>
      </c>
      <c r="L79" s="285">
        <v>0</v>
      </c>
      <c r="M79" s="284">
        <v>3.823</v>
      </c>
      <c r="O79" s="163"/>
    </row>
    <row r="80" spans="2:15" s="160" customFormat="1" ht="12.75" customHeight="1" thickBot="1">
      <c r="B80" s="1223" t="s">
        <v>399</v>
      </c>
      <c r="C80" s="1224"/>
      <c r="D80" s="1224"/>
      <c r="E80" s="1225"/>
      <c r="F80" s="283">
        <v>3086.9520000000002</v>
      </c>
      <c r="G80" s="282">
        <v>914.87400000000002</v>
      </c>
      <c r="H80" s="281">
        <v>156.81200000000001</v>
      </c>
      <c r="I80" s="280">
        <v>4158.6379999999999</v>
      </c>
      <c r="J80" s="283">
        <v>3526.567</v>
      </c>
      <c r="K80" s="282">
        <v>880.70500000000004</v>
      </c>
      <c r="L80" s="281">
        <v>137.12200000000001</v>
      </c>
      <c r="M80" s="280">
        <v>4544.3940000000002</v>
      </c>
      <c r="O80" s="163"/>
    </row>
    <row r="81" spans="2:21" s="160" customFormat="1" ht="12.75" customHeight="1">
      <c r="B81" s="254"/>
      <c r="C81" s="1212" t="s">
        <v>398</v>
      </c>
      <c r="D81" s="1212"/>
      <c r="E81" s="1213"/>
      <c r="F81" s="279">
        <v>13.522</v>
      </c>
      <c r="G81" s="278">
        <v>11.432</v>
      </c>
      <c r="H81" s="277">
        <v>1.389</v>
      </c>
      <c r="I81" s="276">
        <v>26.343</v>
      </c>
      <c r="J81" s="279">
        <v>20.047000000000001</v>
      </c>
      <c r="K81" s="278">
        <v>14.984999999999999</v>
      </c>
      <c r="L81" s="277">
        <v>1.36</v>
      </c>
      <c r="M81" s="276">
        <v>36.392000000000003</v>
      </c>
      <c r="O81" s="163"/>
    </row>
    <row r="82" spans="2:21" s="160" customFormat="1" ht="12.75" customHeight="1">
      <c r="B82" s="210"/>
      <c r="C82" s="1214" t="s">
        <v>397</v>
      </c>
      <c r="D82" s="1214"/>
      <c r="E82" s="1215"/>
      <c r="F82" s="275">
        <v>1398.6410000000001</v>
      </c>
      <c r="G82" s="274">
        <v>578.846</v>
      </c>
      <c r="H82" s="273">
        <v>34.052</v>
      </c>
      <c r="I82" s="272">
        <v>2011.539</v>
      </c>
      <c r="J82" s="275">
        <v>1266.4970000000001</v>
      </c>
      <c r="K82" s="274">
        <v>556.54700000000003</v>
      </c>
      <c r="L82" s="273">
        <v>17.954999999999998</v>
      </c>
      <c r="M82" s="272">
        <v>1840.999</v>
      </c>
      <c r="O82" s="163"/>
    </row>
    <row r="83" spans="2:21" s="160" customFormat="1" ht="12.75" customHeight="1" thickBot="1">
      <c r="B83" s="242"/>
      <c r="C83" s="1221" t="s">
        <v>396</v>
      </c>
      <c r="D83" s="1221"/>
      <c r="E83" s="1222"/>
      <c r="F83" s="271">
        <v>1674.789</v>
      </c>
      <c r="G83" s="270">
        <v>324.596</v>
      </c>
      <c r="H83" s="269">
        <v>121.371</v>
      </c>
      <c r="I83" s="268">
        <v>2120.7559999999999</v>
      </c>
      <c r="J83" s="271">
        <v>2240.0230000000001</v>
      </c>
      <c r="K83" s="270">
        <v>309.173</v>
      </c>
      <c r="L83" s="269">
        <v>117.807</v>
      </c>
      <c r="M83" s="268">
        <v>2667.0030000000002</v>
      </c>
      <c r="O83" s="163"/>
    </row>
    <row r="84" spans="2:21" s="160" customFormat="1" ht="12.75" customHeight="1" thickBot="1">
      <c r="B84" s="1208" t="s">
        <v>395</v>
      </c>
      <c r="C84" s="1209"/>
      <c r="D84" s="1209"/>
      <c r="E84" s="1210"/>
      <c r="F84" s="267">
        <v>717.00300000000004</v>
      </c>
      <c r="G84" s="266">
        <v>177.035</v>
      </c>
      <c r="H84" s="265">
        <v>15.272</v>
      </c>
      <c r="I84" s="264">
        <v>909.31</v>
      </c>
      <c r="J84" s="267">
        <v>728.43499999999995</v>
      </c>
      <c r="K84" s="266">
        <v>221.95099999999999</v>
      </c>
      <c r="L84" s="265">
        <v>9.2089999999999996</v>
      </c>
      <c r="M84" s="264">
        <v>959.59500000000003</v>
      </c>
      <c r="O84" s="163"/>
    </row>
    <row r="85" spans="2:21" s="160" customFormat="1" ht="12.75" customHeight="1" thickBot="1">
      <c r="B85" s="263"/>
      <c r="C85" s="1226" t="s">
        <v>394</v>
      </c>
      <c r="D85" s="1226"/>
      <c r="E85" s="1227"/>
      <c r="F85" s="262">
        <v>717.00300000000004</v>
      </c>
      <c r="G85" s="261">
        <v>177.035</v>
      </c>
      <c r="H85" s="260">
        <v>15.272</v>
      </c>
      <c r="I85" s="259">
        <v>909.31</v>
      </c>
      <c r="J85" s="262">
        <v>728.43499999999995</v>
      </c>
      <c r="K85" s="261">
        <v>221.95099999999999</v>
      </c>
      <c r="L85" s="260">
        <v>9.2089999999999996</v>
      </c>
      <c r="M85" s="259">
        <v>959.59500000000003</v>
      </c>
      <c r="O85" s="163"/>
    </row>
    <row r="86" spans="2:21" s="160" customFormat="1" ht="12.75" customHeight="1" thickBot="1">
      <c r="B86" s="1208" t="s">
        <v>393</v>
      </c>
      <c r="C86" s="1209"/>
      <c r="D86" s="1209"/>
      <c r="E86" s="1210"/>
      <c r="F86" s="258">
        <v>28348.307000000001</v>
      </c>
      <c r="G86" s="257">
        <v>13243.191000000001</v>
      </c>
      <c r="H86" s="256">
        <v>1717.5360000000001</v>
      </c>
      <c r="I86" s="255">
        <v>43309.034</v>
      </c>
      <c r="J86" s="258">
        <v>30341.366000000002</v>
      </c>
      <c r="K86" s="257">
        <v>13894.885</v>
      </c>
      <c r="L86" s="256">
        <v>1676.6010797799997</v>
      </c>
      <c r="M86" s="255">
        <v>45912.852079780001</v>
      </c>
      <c r="O86" s="163"/>
    </row>
    <row r="87" spans="2:21" s="160" customFormat="1" ht="12.75" customHeight="1">
      <c r="B87" s="254"/>
      <c r="C87" s="1212" t="s">
        <v>392</v>
      </c>
      <c r="D87" s="1212"/>
      <c r="E87" s="1213"/>
      <c r="F87" s="251">
        <v>10979.936</v>
      </c>
      <c r="G87" s="250">
        <v>12448.24</v>
      </c>
      <c r="H87" s="249">
        <v>3337.42</v>
      </c>
      <c r="I87" s="248">
        <v>26765.596000000001</v>
      </c>
      <c r="J87" s="251">
        <v>10979.936</v>
      </c>
      <c r="K87" s="250">
        <v>12448.24</v>
      </c>
      <c r="L87" s="249">
        <v>3337.4720000000002</v>
      </c>
      <c r="M87" s="248">
        <v>26765.648000000001</v>
      </c>
      <c r="O87" s="163"/>
    </row>
    <row r="88" spans="2:21" s="160" customFormat="1" ht="12.75" customHeight="1">
      <c r="B88" s="210"/>
      <c r="C88" s="1214" t="s">
        <v>391</v>
      </c>
      <c r="D88" s="1214"/>
      <c r="E88" s="1215"/>
      <c r="F88" s="246">
        <v>10315.587</v>
      </c>
      <c r="G88" s="245">
        <v>1324.6849999999999</v>
      </c>
      <c r="H88" s="244">
        <v>170.60300000000001</v>
      </c>
      <c r="I88" s="243">
        <v>11810.875</v>
      </c>
      <c r="J88" s="246">
        <v>10422.804</v>
      </c>
      <c r="K88" s="245">
        <v>1514.5630000000001</v>
      </c>
      <c r="L88" s="244">
        <v>194.256</v>
      </c>
      <c r="M88" s="243">
        <v>12131.623</v>
      </c>
      <c r="O88" s="163"/>
    </row>
    <row r="89" spans="2:21" s="160" customFormat="1" ht="12.75" customHeight="1">
      <c r="B89" s="210"/>
      <c r="C89" s="1214" t="s">
        <v>390</v>
      </c>
      <c r="D89" s="1214"/>
      <c r="E89" s="1215"/>
      <c r="F89" s="246">
        <v>6979.6090000000004</v>
      </c>
      <c r="G89" s="245">
        <v>-491.40300000000002</v>
      </c>
      <c r="H89" s="244">
        <v>-1705.845</v>
      </c>
      <c r="I89" s="243">
        <v>4782.3609999999999</v>
      </c>
      <c r="J89" s="246">
        <v>8914.64</v>
      </c>
      <c r="K89" s="245">
        <v>-115.76</v>
      </c>
      <c r="L89" s="244">
        <v>-1838.915</v>
      </c>
      <c r="M89" s="243">
        <v>6959.9650000000001</v>
      </c>
      <c r="O89" s="163"/>
    </row>
    <row r="90" spans="2:21" s="160" customFormat="1" ht="12.75" customHeight="1">
      <c r="B90" s="210"/>
      <c r="C90" s="1216" t="s">
        <v>389</v>
      </c>
      <c r="D90" s="1216"/>
      <c r="E90" s="1217"/>
      <c r="F90" s="246">
        <v>73.174999999999997</v>
      </c>
      <c r="G90" s="245">
        <v>81.447999999999993</v>
      </c>
      <c r="H90" s="244">
        <v>39.759</v>
      </c>
      <c r="I90" s="243">
        <v>194.38200000000001</v>
      </c>
      <c r="J90" s="246">
        <v>23.986000000000001</v>
      </c>
      <c r="K90" s="245">
        <v>96.116</v>
      </c>
      <c r="L90" s="244">
        <v>52.954000000000001</v>
      </c>
      <c r="M90" s="243">
        <v>173.05600000000001</v>
      </c>
      <c r="O90" s="163"/>
    </row>
    <row r="91" spans="2:21" s="160" customFormat="1" ht="12.75" customHeight="1" thickBot="1">
      <c r="B91" s="242"/>
      <c r="C91" s="1218" t="s">
        <v>388</v>
      </c>
      <c r="D91" s="1219"/>
      <c r="E91" s="1220"/>
      <c r="F91" s="240">
        <v>0</v>
      </c>
      <c r="G91" s="239">
        <v>-119.779</v>
      </c>
      <c r="H91" s="238">
        <v>-124.401</v>
      </c>
      <c r="I91" s="237">
        <v>-244.18</v>
      </c>
      <c r="J91" s="240">
        <v>0</v>
      </c>
      <c r="K91" s="239">
        <v>-48.274000000000001</v>
      </c>
      <c r="L91" s="238">
        <v>-69.165920220000174</v>
      </c>
      <c r="M91" s="237">
        <v>-117.43992022000018</v>
      </c>
      <c r="O91" s="163"/>
    </row>
    <row r="92" spans="2:21" s="160" customFormat="1" ht="12.75" customHeight="1" thickBot="1">
      <c r="B92" s="1208" t="s">
        <v>387</v>
      </c>
      <c r="C92" s="1209" t="s">
        <v>386</v>
      </c>
      <c r="D92" s="1209"/>
      <c r="E92" s="1210"/>
      <c r="F92" s="235">
        <v>2512.7779999999998</v>
      </c>
      <c r="G92" s="234">
        <v>850.39400000000001</v>
      </c>
      <c r="H92" s="233">
        <v>30.023</v>
      </c>
      <c r="I92" s="230">
        <v>3393.1950000000002</v>
      </c>
      <c r="J92" s="235">
        <v>3673.1750000000002</v>
      </c>
      <c r="K92" s="234">
        <v>1030.009</v>
      </c>
      <c r="L92" s="233">
        <v>53.744999999999997</v>
      </c>
      <c r="M92" s="230">
        <v>4756.9290000000001</v>
      </c>
      <c r="O92" s="163"/>
      <c r="P92" s="215"/>
      <c r="Q92" s="215"/>
      <c r="R92" s="215"/>
      <c r="S92" s="215"/>
      <c r="T92" s="215"/>
      <c r="U92" s="215"/>
    </row>
    <row r="93" spans="2:21" s="160" customFormat="1" ht="12.75" customHeight="1" thickBot="1">
      <c r="B93" s="1208" t="s">
        <v>385</v>
      </c>
      <c r="C93" s="1209"/>
      <c r="D93" s="1209"/>
      <c r="E93" s="1210"/>
      <c r="F93" s="232">
        <v>273460.60100000002</v>
      </c>
      <c r="G93" s="231">
        <v>111789.47500000001</v>
      </c>
      <c r="H93" s="231">
        <v>15031.13</v>
      </c>
      <c r="I93" s="230">
        <v>400281.20600000001</v>
      </c>
      <c r="J93" s="232">
        <v>284474.34499999997</v>
      </c>
      <c r="K93" s="231">
        <v>123705.216</v>
      </c>
      <c r="L93" s="231">
        <v>15488.08707978</v>
      </c>
      <c r="M93" s="230">
        <v>423667.64807977999</v>
      </c>
      <c r="N93" s="215"/>
      <c r="O93" s="163"/>
    </row>
    <row r="94" spans="2:21" s="160" customFormat="1">
      <c r="B94" s="229"/>
      <c r="C94" s="229"/>
      <c r="D94" s="229"/>
      <c r="E94" s="229"/>
      <c r="F94" s="229"/>
      <c r="G94" s="229"/>
      <c r="H94" s="229"/>
      <c r="I94" s="229"/>
      <c r="J94" s="167"/>
      <c r="K94" s="167"/>
      <c r="L94" s="167"/>
      <c r="M94" s="167"/>
    </row>
    <row r="95" spans="2:21" s="160" customFormat="1" ht="12.75" customHeight="1">
      <c r="B95" s="1211" t="s">
        <v>197</v>
      </c>
      <c r="C95" s="1211"/>
      <c r="D95" s="1211"/>
      <c r="E95" s="1211"/>
      <c r="F95" s="459"/>
      <c r="G95" s="459"/>
      <c r="H95" s="459"/>
      <c r="I95" s="459"/>
      <c r="J95" s="163"/>
      <c r="K95" s="163"/>
      <c r="L95" s="163"/>
      <c r="M95" s="163"/>
    </row>
    <row r="96" spans="2:21" s="160" customFormat="1">
      <c r="B96" s="159"/>
      <c r="C96" s="159"/>
      <c r="D96" s="159"/>
      <c r="E96" s="159"/>
      <c r="F96" s="159"/>
      <c r="G96" s="159"/>
      <c r="H96" s="159"/>
      <c r="I96" s="159"/>
      <c r="J96" s="167"/>
      <c r="K96" s="167"/>
      <c r="L96" s="167"/>
      <c r="M96" s="167"/>
    </row>
    <row r="97" spans="1:13" s="160" customFormat="1">
      <c r="A97" s="159"/>
      <c r="B97" s="159"/>
      <c r="C97" s="159"/>
      <c r="D97" s="159"/>
      <c r="E97" s="159"/>
      <c r="F97" s="159"/>
      <c r="G97" s="159"/>
      <c r="H97" s="159"/>
      <c r="I97" s="159"/>
      <c r="J97" s="161"/>
      <c r="K97" s="161"/>
      <c r="L97" s="161"/>
      <c r="M97" s="161"/>
    </row>
    <row r="98" spans="1:13" s="160" customFormat="1">
      <c r="B98" s="159"/>
      <c r="C98" s="159"/>
      <c r="D98" s="159"/>
      <c r="E98" s="159"/>
      <c r="F98" s="159"/>
      <c r="G98" s="159"/>
      <c r="H98" s="159"/>
      <c r="I98" s="159"/>
      <c r="J98" s="163"/>
      <c r="K98" s="163"/>
      <c r="L98" s="163"/>
      <c r="M98" s="163"/>
    </row>
    <row r="99" spans="1:13" s="160" customFormat="1">
      <c r="A99" s="159"/>
      <c r="B99" s="159"/>
      <c r="C99" s="159"/>
      <c r="D99" s="159"/>
      <c r="E99" s="159"/>
      <c r="F99" s="159"/>
      <c r="G99" s="159"/>
      <c r="H99" s="159"/>
      <c r="I99" s="159"/>
      <c r="J99" s="163"/>
      <c r="K99" s="163"/>
      <c r="L99" s="163"/>
      <c r="M99" s="163"/>
    </row>
    <row r="100" spans="1:13">
      <c r="A100" s="160"/>
      <c r="J100" s="161"/>
      <c r="K100" s="161"/>
      <c r="L100" s="161"/>
      <c r="M100" s="161"/>
    </row>
    <row r="101" spans="1:13" s="160" customFormat="1">
      <c r="A101" s="159"/>
      <c r="B101" s="159"/>
      <c r="C101" s="159"/>
      <c r="D101" s="159"/>
      <c r="E101" s="159"/>
      <c r="F101" s="159"/>
      <c r="G101" s="159"/>
      <c r="H101" s="159"/>
      <c r="I101" s="159"/>
    </row>
    <row r="102" spans="1:13">
      <c r="A102" s="160"/>
      <c r="J102" s="161"/>
      <c r="K102" s="161"/>
      <c r="L102" s="161"/>
      <c r="M102" s="161"/>
    </row>
    <row r="103" spans="1:13" s="160" customFormat="1">
      <c r="A103" s="159"/>
      <c r="B103" s="159"/>
      <c r="C103" s="159"/>
      <c r="D103" s="159"/>
      <c r="E103" s="159"/>
      <c r="F103" s="159"/>
      <c r="G103" s="159"/>
      <c r="H103" s="159"/>
      <c r="I103" s="159"/>
    </row>
    <row r="104" spans="1:13">
      <c r="J104" s="163"/>
      <c r="K104" s="163"/>
      <c r="L104" s="163"/>
      <c r="M104" s="163"/>
    </row>
  </sheetData>
  <mergeCells count="92">
    <mergeCell ref="C14:E14"/>
    <mergeCell ref="B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74:E74"/>
    <mergeCell ref="C63:E63"/>
    <mergeCell ref="C64:E64"/>
    <mergeCell ref="C65:E65"/>
    <mergeCell ref="B66:E66"/>
    <mergeCell ref="C67:E67"/>
    <mergeCell ref="C68:E68"/>
    <mergeCell ref="B69:E69"/>
    <mergeCell ref="C70:E70"/>
    <mergeCell ref="C71:E71"/>
    <mergeCell ref="C72:E72"/>
    <mergeCell ref="B73:E73"/>
    <mergeCell ref="B86:E86"/>
    <mergeCell ref="C75:E75"/>
    <mergeCell ref="C76:E76"/>
    <mergeCell ref="C77:E77"/>
    <mergeCell ref="C78:E78"/>
    <mergeCell ref="C79:E79"/>
    <mergeCell ref="B80:E80"/>
    <mergeCell ref="C81:E81"/>
    <mergeCell ref="C82:E82"/>
    <mergeCell ref="C83:E83"/>
    <mergeCell ref="B84:E84"/>
    <mergeCell ref="C85:E85"/>
    <mergeCell ref="B93:E93"/>
    <mergeCell ref="B95:E95"/>
    <mergeCell ref="C87:E87"/>
    <mergeCell ref="C88:E88"/>
    <mergeCell ref="C89:E89"/>
    <mergeCell ref="C90:E90"/>
    <mergeCell ref="C91:E91"/>
    <mergeCell ref="B92:E92"/>
  </mergeCells>
  <printOptions horizontalCentered="1"/>
  <pageMargins left="0.17" right="0.16" top="0.46" bottom="0.39" header="0" footer="0.17"/>
  <pageSetup paperSize="9" scale="64" fitToHeight="2" orientation="portrait" r:id="rId1"/>
  <headerFooter alignWithMargins="0"/>
  <rowBreaks count="1" manualBreakCount="1">
    <brk id="58" max="16383" man="1"/>
  </rowBreaks>
</worksheet>
</file>

<file path=xl/worksheets/sheet19.xml><?xml version="1.0" encoding="utf-8"?>
<worksheet xmlns="http://schemas.openxmlformats.org/spreadsheetml/2006/main" xmlns:r="http://schemas.openxmlformats.org/officeDocument/2006/relationships">
  <sheetPr>
    <pageSetUpPr fitToPage="1"/>
  </sheetPr>
  <dimension ref="B1:AB114"/>
  <sheetViews>
    <sheetView zoomScale="80" zoomScaleNormal="80" workbookViewId="0">
      <selection activeCell="R33" sqref="R33"/>
    </sheetView>
  </sheetViews>
  <sheetFormatPr defaultRowHeight="14.25"/>
  <cols>
    <col min="1" max="1" width="4.42578125" style="807" customWidth="1"/>
    <col min="2" max="2" width="2.140625" style="807" customWidth="1"/>
    <col min="3" max="3" width="3" style="807" customWidth="1"/>
    <col min="4" max="4" width="9.140625" style="807"/>
    <col min="5" max="5" width="65.42578125" style="807" customWidth="1"/>
    <col min="6" max="6" width="14.42578125" style="807" customWidth="1"/>
    <col min="7" max="7" width="13.28515625" style="807" customWidth="1"/>
    <col min="8" max="8" width="10.85546875" style="807" customWidth="1"/>
    <col min="9" max="9" width="13.85546875" style="807" customWidth="1"/>
    <col min="10" max="12" width="11.7109375" style="807" customWidth="1"/>
    <col min="13" max="13" width="18.5703125" style="807" customWidth="1"/>
    <col min="14" max="252" width="9.140625" style="807"/>
    <col min="253" max="253" width="2.140625" style="807" customWidth="1"/>
    <col min="254" max="254" width="3" style="807" customWidth="1"/>
    <col min="255" max="255" width="9.140625" style="807"/>
    <col min="256" max="256" width="65.42578125" style="807" customWidth="1"/>
    <col min="257" max="260" width="11.7109375" style="807" customWidth="1"/>
    <col min="261" max="508" width="9.140625" style="807"/>
    <col min="509" max="509" width="2.140625" style="807" customWidth="1"/>
    <col min="510" max="510" width="3" style="807" customWidth="1"/>
    <col min="511" max="511" width="9.140625" style="807"/>
    <col min="512" max="512" width="65.42578125" style="807" customWidth="1"/>
    <col min="513" max="516" width="11.7109375" style="807" customWidth="1"/>
    <col min="517" max="764" width="9.140625" style="807"/>
    <col min="765" max="765" width="2.140625" style="807" customWidth="1"/>
    <col min="766" max="766" width="3" style="807" customWidth="1"/>
    <col min="767" max="767" width="9.140625" style="807"/>
    <col min="768" max="768" width="65.42578125" style="807" customWidth="1"/>
    <col min="769" max="772" width="11.7109375" style="807" customWidth="1"/>
    <col min="773" max="1020" width="9.140625" style="807"/>
    <col min="1021" max="1021" width="2.140625" style="807" customWidth="1"/>
    <col min="1022" max="1022" width="3" style="807" customWidth="1"/>
    <col min="1023" max="1023" width="9.140625" style="807"/>
    <col min="1024" max="1024" width="65.42578125" style="807" customWidth="1"/>
    <col min="1025" max="1028" width="11.7109375" style="807" customWidth="1"/>
    <col min="1029" max="1276" width="9.140625" style="807"/>
    <col min="1277" max="1277" width="2.140625" style="807" customWidth="1"/>
    <col min="1278" max="1278" width="3" style="807" customWidth="1"/>
    <col min="1279" max="1279" width="9.140625" style="807"/>
    <col min="1280" max="1280" width="65.42578125" style="807" customWidth="1"/>
    <col min="1281" max="1284" width="11.7109375" style="807" customWidth="1"/>
    <col min="1285" max="1532" width="9.140625" style="807"/>
    <col min="1533" max="1533" width="2.140625" style="807" customWidth="1"/>
    <col min="1534" max="1534" width="3" style="807" customWidth="1"/>
    <col min="1535" max="1535" width="9.140625" style="807"/>
    <col min="1536" max="1536" width="65.42578125" style="807" customWidth="1"/>
    <col min="1537" max="1540" width="11.7109375" style="807" customWidth="1"/>
    <col min="1541" max="1788" width="9.140625" style="807"/>
    <col min="1789" max="1789" width="2.140625" style="807" customWidth="1"/>
    <col min="1790" max="1790" width="3" style="807" customWidth="1"/>
    <col min="1791" max="1791" width="9.140625" style="807"/>
    <col min="1792" max="1792" width="65.42578125" style="807" customWidth="1"/>
    <col min="1793" max="1796" width="11.7109375" style="807" customWidth="1"/>
    <col min="1797" max="2044" width="9.140625" style="807"/>
    <col min="2045" max="2045" width="2.140625" style="807" customWidth="1"/>
    <col min="2046" max="2046" width="3" style="807" customWidth="1"/>
    <col min="2047" max="2047" width="9.140625" style="807"/>
    <col min="2048" max="2048" width="65.42578125" style="807" customWidth="1"/>
    <col min="2049" max="2052" width="11.7109375" style="807" customWidth="1"/>
    <col min="2053" max="2300" width="9.140625" style="807"/>
    <col min="2301" max="2301" width="2.140625" style="807" customWidth="1"/>
    <col min="2302" max="2302" width="3" style="807" customWidth="1"/>
    <col min="2303" max="2303" width="9.140625" style="807"/>
    <col min="2304" max="2304" width="65.42578125" style="807" customWidth="1"/>
    <col min="2305" max="2308" width="11.7109375" style="807" customWidth="1"/>
    <col min="2309" max="2556" width="9.140625" style="807"/>
    <col min="2557" max="2557" width="2.140625" style="807" customWidth="1"/>
    <col min="2558" max="2558" width="3" style="807" customWidth="1"/>
    <col min="2559" max="2559" width="9.140625" style="807"/>
    <col min="2560" max="2560" width="65.42578125" style="807" customWidth="1"/>
    <col min="2561" max="2564" width="11.7109375" style="807" customWidth="1"/>
    <col min="2565" max="2812" width="9.140625" style="807"/>
    <col min="2813" max="2813" width="2.140625" style="807" customWidth="1"/>
    <col min="2814" max="2814" width="3" style="807" customWidth="1"/>
    <col min="2815" max="2815" width="9.140625" style="807"/>
    <col min="2816" max="2816" width="65.42578125" style="807" customWidth="1"/>
    <col min="2817" max="2820" width="11.7109375" style="807" customWidth="1"/>
    <col min="2821" max="3068" width="9.140625" style="807"/>
    <col min="3069" max="3069" width="2.140625" style="807" customWidth="1"/>
    <col min="3070" max="3070" width="3" style="807" customWidth="1"/>
    <col min="3071" max="3071" width="9.140625" style="807"/>
    <col min="3072" max="3072" width="65.42578125" style="807" customWidth="1"/>
    <col min="3073" max="3076" width="11.7109375" style="807" customWidth="1"/>
    <col min="3077" max="3324" width="9.140625" style="807"/>
    <col min="3325" max="3325" width="2.140625" style="807" customWidth="1"/>
    <col min="3326" max="3326" width="3" style="807" customWidth="1"/>
    <col min="3327" max="3327" width="9.140625" style="807"/>
    <col min="3328" max="3328" width="65.42578125" style="807" customWidth="1"/>
    <col min="3329" max="3332" width="11.7109375" style="807" customWidth="1"/>
    <col min="3333" max="3580" width="9.140625" style="807"/>
    <col min="3581" max="3581" width="2.140625" style="807" customWidth="1"/>
    <col min="3582" max="3582" width="3" style="807" customWidth="1"/>
    <col min="3583" max="3583" width="9.140625" style="807"/>
    <col min="3584" max="3584" width="65.42578125" style="807" customWidth="1"/>
    <col min="3585" max="3588" width="11.7109375" style="807" customWidth="1"/>
    <col min="3589" max="3836" width="9.140625" style="807"/>
    <col min="3837" max="3837" width="2.140625" style="807" customWidth="1"/>
    <col min="3838" max="3838" width="3" style="807" customWidth="1"/>
    <col min="3839" max="3839" width="9.140625" style="807"/>
    <col min="3840" max="3840" width="65.42578125" style="807" customWidth="1"/>
    <col min="3841" max="3844" width="11.7109375" style="807" customWidth="1"/>
    <col min="3845" max="4092" width="9.140625" style="807"/>
    <col min="4093" max="4093" width="2.140625" style="807" customWidth="1"/>
    <col min="4094" max="4094" width="3" style="807" customWidth="1"/>
    <col min="4095" max="4095" width="9.140625" style="807"/>
    <col min="4096" max="4096" width="65.42578125" style="807" customWidth="1"/>
    <col min="4097" max="4100" width="11.7109375" style="807" customWidth="1"/>
    <col min="4101" max="4348" width="9.140625" style="807"/>
    <col min="4349" max="4349" width="2.140625" style="807" customWidth="1"/>
    <col min="4350" max="4350" width="3" style="807" customWidth="1"/>
    <col min="4351" max="4351" width="9.140625" style="807"/>
    <col min="4352" max="4352" width="65.42578125" style="807" customWidth="1"/>
    <col min="4353" max="4356" width="11.7109375" style="807" customWidth="1"/>
    <col min="4357" max="4604" width="9.140625" style="807"/>
    <col min="4605" max="4605" width="2.140625" style="807" customWidth="1"/>
    <col min="4606" max="4606" width="3" style="807" customWidth="1"/>
    <col min="4607" max="4607" width="9.140625" style="807"/>
    <col min="4608" max="4608" width="65.42578125" style="807" customWidth="1"/>
    <col min="4609" max="4612" width="11.7109375" style="807" customWidth="1"/>
    <col min="4613" max="4860" width="9.140625" style="807"/>
    <col min="4861" max="4861" width="2.140625" style="807" customWidth="1"/>
    <col min="4862" max="4862" width="3" style="807" customWidth="1"/>
    <col min="4863" max="4863" width="9.140625" style="807"/>
    <col min="4864" max="4864" width="65.42578125" style="807" customWidth="1"/>
    <col min="4865" max="4868" width="11.7109375" style="807" customWidth="1"/>
    <col min="4869" max="5116" width="9.140625" style="807"/>
    <col min="5117" max="5117" width="2.140625" style="807" customWidth="1"/>
    <col min="5118" max="5118" width="3" style="807" customWidth="1"/>
    <col min="5119" max="5119" width="9.140625" style="807"/>
    <col min="5120" max="5120" width="65.42578125" style="807" customWidth="1"/>
    <col min="5121" max="5124" width="11.7109375" style="807" customWidth="1"/>
    <col min="5125" max="5372" width="9.140625" style="807"/>
    <col min="5373" max="5373" width="2.140625" style="807" customWidth="1"/>
    <col min="5374" max="5374" width="3" style="807" customWidth="1"/>
    <col min="5375" max="5375" width="9.140625" style="807"/>
    <col min="5376" max="5376" width="65.42578125" style="807" customWidth="1"/>
    <col min="5377" max="5380" width="11.7109375" style="807" customWidth="1"/>
    <col min="5381" max="5628" width="9.140625" style="807"/>
    <col min="5629" max="5629" width="2.140625" style="807" customWidth="1"/>
    <col min="5630" max="5630" width="3" style="807" customWidth="1"/>
    <col min="5631" max="5631" width="9.140625" style="807"/>
    <col min="5632" max="5632" width="65.42578125" style="807" customWidth="1"/>
    <col min="5633" max="5636" width="11.7109375" style="807" customWidth="1"/>
    <col min="5637" max="5884" width="9.140625" style="807"/>
    <col min="5885" max="5885" width="2.140625" style="807" customWidth="1"/>
    <col min="5886" max="5886" width="3" style="807" customWidth="1"/>
    <col min="5887" max="5887" width="9.140625" style="807"/>
    <col min="5888" max="5888" width="65.42578125" style="807" customWidth="1"/>
    <col min="5889" max="5892" width="11.7109375" style="807" customWidth="1"/>
    <col min="5893" max="6140" width="9.140625" style="807"/>
    <col min="6141" max="6141" width="2.140625" style="807" customWidth="1"/>
    <col min="6142" max="6142" width="3" style="807" customWidth="1"/>
    <col min="6143" max="6143" width="9.140625" style="807"/>
    <col min="6144" max="6144" width="65.42578125" style="807" customWidth="1"/>
    <col min="6145" max="6148" width="11.7109375" style="807" customWidth="1"/>
    <col min="6149" max="6396" width="9.140625" style="807"/>
    <col min="6397" max="6397" width="2.140625" style="807" customWidth="1"/>
    <col min="6398" max="6398" width="3" style="807" customWidth="1"/>
    <col min="6399" max="6399" width="9.140625" style="807"/>
    <col min="6400" max="6400" width="65.42578125" style="807" customWidth="1"/>
    <col min="6401" max="6404" width="11.7109375" style="807" customWidth="1"/>
    <col min="6405" max="6652" width="9.140625" style="807"/>
    <col min="6653" max="6653" width="2.140625" style="807" customWidth="1"/>
    <col min="6654" max="6654" width="3" style="807" customWidth="1"/>
    <col min="6655" max="6655" width="9.140625" style="807"/>
    <col min="6656" max="6656" width="65.42578125" style="807" customWidth="1"/>
    <col min="6657" max="6660" width="11.7109375" style="807" customWidth="1"/>
    <col min="6661" max="6908" width="9.140625" style="807"/>
    <col min="6909" max="6909" width="2.140625" style="807" customWidth="1"/>
    <col min="6910" max="6910" width="3" style="807" customWidth="1"/>
    <col min="6911" max="6911" width="9.140625" style="807"/>
    <col min="6912" max="6912" width="65.42578125" style="807" customWidth="1"/>
    <col min="6913" max="6916" width="11.7109375" style="807" customWidth="1"/>
    <col min="6917" max="7164" width="9.140625" style="807"/>
    <col min="7165" max="7165" width="2.140625" style="807" customWidth="1"/>
    <col min="7166" max="7166" width="3" style="807" customWidth="1"/>
    <col min="7167" max="7167" width="9.140625" style="807"/>
    <col min="7168" max="7168" width="65.42578125" style="807" customWidth="1"/>
    <col min="7169" max="7172" width="11.7109375" style="807" customWidth="1"/>
    <col min="7173" max="7420" width="9.140625" style="807"/>
    <col min="7421" max="7421" width="2.140625" style="807" customWidth="1"/>
    <col min="7422" max="7422" width="3" style="807" customWidth="1"/>
    <col min="7423" max="7423" width="9.140625" style="807"/>
    <col min="7424" max="7424" width="65.42578125" style="807" customWidth="1"/>
    <col min="7425" max="7428" width="11.7109375" style="807" customWidth="1"/>
    <col min="7429" max="7676" width="9.140625" style="807"/>
    <col min="7677" max="7677" width="2.140625" style="807" customWidth="1"/>
    <col min="7678" max="7678" width="3" style="807" customWidth="1"/>
    <col min="7679" max="7679" width="9.140625" style="807"/>
    <col min="7680" max="7680" width="65.42578125" style="807" customWidth="1"/>
    <col min="7681" max="7684" width="11.7109375" style="807" customWidth="1"/>
    <col min="7685" max="7932" width="9.140625" style="807"/>
    <col min="7933" max="7933" width="2.140625" style="807" customWidth="1"/>
    <col min="7934" max="7934" width="3" style="807" customWidth="1"/>
    <col min="7935" max="7935" width="9.140625" style="807"/>
    <col min="7936" max="7936" width="65.42578125" style="807" customWidth="1"/>
    <col min="7937" max="7940" width="11.7109375" style="807" customWidth="1"/>
    <col min="7941" max="8188" width="9.140625" style="807"/>
    <col min="8189" max="8189" width="2.140625" style="807" customWidth="1"/>
    <col min="8190" max="8190" width="3" style="807" customWidth="1"/>
    <col min="8191" max="8191" width="9.140625" style="807"/>
    <col min="8192" max="8192" width="65.42578125" style="807" customWidth="1"/>
    <col min="8193" max="8196" width="11.7109375" style="807" customWidth="1"/>
    <col min="8197" max="8444" width="9.140625" style="807"/>
    <col min="8445" max="8445" width="2.140625" style="807" customWidth="1"/>
    <col min="8446" max="8446" width="3" style="807" customWidth="1"/>
    <col min="8447" max="8447" width="9.140625" style="807"/>
    <col min="8448" max="8448" width="65.42578125" style="807" customWidth="1"/>
    <col min="8449" max="8452" width="11.7109375" style="807" customWidth="1"/>
    <col min="8453" max="8700" width="9.140625" style="807"/>
    <col min="8701" max="8701" width="2.140625" style="807" customWidth="1"/>
    <col min="8702" max="8702" width="3" style="807" customWidth="1"/>
    <col min="8703" max="8703" width="9.140625" style="807"/>
    <col min="8704" max="8704" width="65.42578125" style="807" customWidth="1"/>
    <col min="8705" max="8708" width="11.7109375" style="807" customWidth="1"/>
    <col min="8709" max="8956" width="9.140625" style="807"/>
    <col min="8957" max="8957" width="2.140625" style="807" customWidth="1"/>
    <col min="8958" max="8958" width="3" style="807" customWidth="1"/>
    <col min="8959" max="8959" width="9.140625" style="807"/>
    <col min="8960" max="8960" width="65.42578125" style="807" customWidth="1"/>
    <col min="8961" max="8964" width="11.7109375" style="807" customWidth="1"/>
    <col min="8965" max="9212" width="9.140625" style="807"/>
    <col min="9213" max="9213" width="2.140625" style="807" customWidth="1"/>
    <col min="9214" max="9214" width="3" style="807" customWidth="1"/>
    <col min="9215" max="9215" width="9.140625" style="807"/>
    <col min="9216" max="9216" width="65.42578125" style="807" customWidth="1"/>
    <col min="9217" max="9220" width="11.7109375" style="807" customWidth="1"/>
    <col min="9221" max="9468" width="9.140625" style="807"/>
    <col min="9469" max="9469" width="2.140625" style="807" customWidth="1"/>
    <col min="9470" max="9470" width="3" style="807" customWidth="1"/>
    <col min="9471" max="9471" width="9.140625" style="807"/>
    <col min="9472" max="9472" width="65.42578125" style="807" customWidth="1"/>
    <col min="9473" max="9476" width="11.7109375" style="807" customWidth="1"/>
    <col min="9477" max="9724" width="9.140625" style="807"/>
    <col min="9725" max="9725" width="2.140625" style="807" customWidth="1"/>
    <col min="9726" max="9726" width="3" style="807" customWidth="1"/>
    <col min="9727" max="9727" width="9.140625" style="807"/>
    <col min="9728" max="9728" width="65.42578125" style="807" customWidth="1"/>
    <col min="9729" max="9732" width="11.7109375" style="807" customWidth="1"/>
    <col min="9733" max="9980" width="9.140625" style="807"/>
    <col min="9981" max="9981" width="2.140625" style="807" customWidth="1"/>
    <col min="9982" max="9982" width="3" style="807" customWidth="1"/>
    <col min="9983" max="9983" width="9.140625" style="807"/>
    <col min="9984" max="9984" width="65.42578125" style="807" customWidth="1"/>
    <col min="9985" max="9988" width="11.7109375" style="807" customWidth="1"/>
    <col min="9989" max="10236" width="9.140625" style="807"/>
    <col min="10237" max="10237" width="2.140625" style="807" customWidth="1"/>
    <col min="10238" max="10238" width="3" style="807" customWidth="1"/>
    <col min="10239" max="10239" width="9.140625" style="807"/>
    <col min="10240" max="10240" width="65.42578125" style="807" customWidth="1"/>
    <col min="10241" max="10244" width="11.7109375" style="807" customWidth="1"/>
    <col min="10245" max="10492" width="9.140625" style="807"/>
    <col min="10493" max="10493" width="2.140625" style="807" customWidth="1"/>
    <col min="10494" max="10494" width="3" style="807" customWidth="1"/>
    <col min="10495" max="10495" width="9.140625" style="807"/>
    <col min="10496" max="10496" width="65.42578125" style="807" customWidth="1"/>
    <col min="10497" max="10500" width="11.7109375" style="807" customWidth="1"/>
    <col min="10501" max="10748" width="9.140625" style="807"/>
    <col min="10749" max="10749" width="2.140625" style="807" customWidth="1"/>
    <col min="10750" max="10750" width="3" style="807" customWidth="1"/>
    <col min="10751" max="10751" width="9.140625" style="807"/>
    <col min="10752" max="10752" width="65.42578125" style="807" customWidth="1"/>
    <col min="10753" max="10756" width="11.7109375" style="807" customWidth="1"/>
    <col min="10757" max="11004" width="9.140625" style="807"/>
    <col min="11005" max="11005" width="2.140625" style="807" customWidth="1"/>
    <col min="11006" max="11006" width="3" style="807" customWidth="1"/>
    <col min="11007" max="11007" width="9.140625" style="807"/>
    <col min="11008" max="11008" width="65.42578125" style="807" customWidth="1"/>
    <col min="11009" max="11012" width="11.7109375" style="807" customWidth="1"/>
    <col min="11013" max="11260" width="9.140625" style="807"/>
    <col min="11261" max="11261" width="2.140625" style="807" customWidth="1"/>
    <col min="11262" max="11262" width="3" style="807" customWidth="1"/>
    <col min="11263" max="11263" width="9.140625" style="807"/>
    <col min="11264" max="11264" width="65.42578125" style="807" customWidth="1"/>
    <col min="11265" max="11268" width="11.7109375" style="807" customWidth="1"/>
    <col min="11269" max="11516" width="9.140625" style="807"/>
    <col min="11517" max="11517" width="2.140625" style="807" customWidth="1"/>
    <col min="11518" max="11518" width="3" style="807" customWidth="1"/>
    <col min="11519" max="11519" width="9.140625" style="807"/>
    <col min="11520" max="11520" width="65.42578125" style="807" customWidth="1"/>
    <col min="11521" max="11524" width="11.7109375" style="807" customWidth="1"/>
    <col min="11525" max="11772" width="9.140625" style="807"/>
    <col min="11773" max="11773" width="2.140625" style="807" customWidth="1"/>
    <col min="11774" max="11774" width="3" style="807" customWidth="1"/>
    <col min="11775" max="11775" width="9.140625" style="807"/>
    <col min="11776" max="11776" width="65.42578125" style="807" customWidth="1"/>
    <col min="11777" max="11780" width="11.7109375" style="807" customWidth="1"/>
    <col min="11781" max="12028" width="9.140625" style="807"/>
    <col min="12029" max="12029" width="2.140625" style="807" customWidth="1"/>
    <col min="12030" max="12030" width="3" style="807" customWidth="1"/>
    <col min="12031" max="12031" width="9.140625" style="807"/>
    <col min="12032" max="12032" width="65.42578125" style="807" customWidth="1"/>
    <col min="12033" max="12036" width="11.7109375" style="807" customWidth="1"/>
    <col min="12037" max="12284" width="9.140625" style="807"/>
    <col min="12285" max="12285" width="2.140625" style="807" customWidth="1"/>
    <col min="12286" max="12286" width="3" style="807" customWidth="1"/>
    <col min="12287" max="12287" width="9.140625" style="807"/>
    <col min="12288" max="12288" width="65.42578125" style="807" customWidth="1"/>
    <col min="12289" max="12292" width="11.7109375" style="807" customWidth="1"/>
    <col min="12293" max="12540" width="9.140625" style="807"/>
    <col min="12541" max="12541" width="2.140625" style="807" customWidth="1"/>
    <col min="12542" max="12542" width="3" style="807" customWidth="1"/>
    <col min="12543" max="12543" width="9.140625" style="807"/>
    <col min="12544" max="12544" width="65.42578125" style="807" customWidth="1"/>
    <col min="12545" max="12548" width="11.7109375" style="807" customWidth="1"/>
    <col min="12549" max="12796" width="9.140625" style="807"/>
    <col min="12797" max="12797" width="2.140625" style="807" customWidth="1"/>
    <col min="12798" max="12798" width="3" style="807" customWidth="1"/>
    <col min="12799" max="12799" width="9.140625" style="807"/>
    <col min="12800" max="12800" width="65.42578125" style="807" customWidth="1"/>
    <col min="12801" max="12804" width="11.7109375" style="807" customWidth="1"/>
    <col min="12805" max="13052" width="9.140625" style="807"/>
    <col min="13053" max="13053" width="2.140625" style="807" customWidth="1"/>
    <col min="13054" max="13054" width="3" style="807" customWidth="1"/>
    <col min="13055" max="13055" width="9.140625" style="807"/>
    <col min="13056" max="13056" width="65.42578125" style="807" customWidth="1"/>
    <col min="13057" max="13060" width="11.7109375" style="807" customWidth="1"/>
    <col min="13061" max="13308" width="9.140625" style="807"/>
    <col min="13309" max="13309" width="2.140625" style="807" customWidth="1"/>
    <col min="13310" max="13310" width="3" style="807" customWidth="1"/>
    <col min="13311" max="13311" width="9.140625" style="807"/>
    <col min="13312" max="13312" width="65.42578125" style="807" customWidth="1"/>
    <col min="13313" max="13316" width="11.7109375" style="807" customWidth="1"/>
    <col min="13317" max="13564" width="9.140625" style="807"/>
    <col min="13565" max="13565" width="2.140625" style="807" customWidth="1"/>
    <col min="13566" max="13566" width="3" style="807" customWidth="1"/>
    <col min="13567" max="13567" width="9.140625" style="807"/>
    <col min="13568" max="13568" width="65.42578125" style="807" customWidth="1"/>
    <col min="13569" max="13572" width="11.7109375" style="807" customWidth="1"/>
    <col min="13573" max="13820" width="9.140625" style="807"/>
    <col min="13821" max="13821" width="2.140625" style="807" customWidth="1"/>
    <col min="13822" max="13822" width="3" style="807" customWidth="1"/>
    <col min="13823" max="13823" width="9.140625" style="807"/>
    <col min="13824" max="13824" width="65.42578125" style="807" customWidth="1"/>
    <col min="13825" max="13828" width="11.7109375" style="807" customWidth="1"/>
    <col min="13829" max="14076" width="9.140625" style="807"/>
    <col min="14077" max="14077" width="2.140625" style="807" customWidth="1"/>
    <col min="14078" max="14078" width="3" style="807" customWidth="1"/>
    <col min="14079" max="14079" width="9.140625" style="807"/>
    <col min="14080" max="14080" width="65.42578125" style="807" customWidth="1"/>
    <col min="14081" max="14084" width="11.7109375" style="807" customWidth="1"/>
    <col min="14085" max="14332" width="9.140625" style="807"/>
    <col min="14333" max="14333" width="2.140625" style="807" customWidth="1"/>
    <col min="14334" max="14334" width="3" style="807" customWidth="1"/>
    <col min="14335" max="14335" width="9.140625" style="807"/>
    <col min="14336" max="14336" width="65.42578125" style="807" customWidth="1"/>
    <col min="14337" max="14340" width="11.7109375" style="807" customWidth="1"/>
    <col min="14341" max="14588" width="9.140625" style="807"/>
    <col min="14589" max="14589" width="2.140625" style="807" customWidth="1"/>
    <col min="14590" max="14590" width="3" style="807" customWidth="1"/>
    <col min="14591" max="14591" width="9.140625" style="807"/>
    <col min="14592" max="14592" width="65.42578125" style="807" customWidth="1"/>
    <col min="14593" max="14596" width="11.7109375" style="807" customWidth="1"/>
    <col min="14597" max="14844" width="9.140625" style="807"/>
    <col min="14845" max="14845" width="2.140625" style="807" customWidth="1"/>
    <col min="14846" max="14846" width="3" style="807" customWidth="1"/>
    <col min="14847" max="14847" width="9.140625" style="807"/>
    <col min="14848" max="14848" width="65.42578125" style="807" customWidth="1"/>
    <col min="14849" max="14852" width="11.7109375" style="807" customWidth="1"/>
    <col min="14853" max="15100" width="9.140625" style="807"/>
    <col min="15101" max="15101" width="2.140625" style="807" customWidth="1"/>
    <col min="15102" max="15102" width="3" style="807" customWidth="1"/>
    <col min="15103" max="15103" width="9.140625" style="807"/>
    <col min="15104" max="15104" width="65.42578125" style="807" customWidth="1"/>
    <col min="15105" max="15108" width="11.7109375" style="807" customWidth="1"/>
    <col min="15109" max="15356" width="9.140625" style="807"/>
    <col min="15357" max="15357" width="2.140625" style="807" customWidth="1"/>
    <col min="15358" max="15358" width="3" style="807" customWidth="1"/>
    <col min="15359" max="15359" width="9.140625" style="807"/>
    <col min="15360" max="15360" width="65.42578125" style="807" customWidth="1"/>
    <col min="15361" max="15364" width="11.7109375" style="807" customWidth="1"/>
    <col min="15365" max="15612" width="9.140625" style="807"/>
    <col min="15613" max="15613" width="2.140625" style="807" customWidth="1"/>
    <col min="15614" max="15614" width="3" style="807" customWidth="1"/>
    <col min="15615" max="15615" width="9.140625" style="807"/>
    <col min="15616" max="15616" width="65.42578125" style="807" customWidth="1"/>
    <col min="15617" max="15620" width="11.7109375" style="807" customWidth="1"/>
    <col min="15621" max="15868" width="9.140625" style="807"/>
    <col min="15869" max="15869" width="2.140625" style="807" customWidth="1"/>
    <col min="15870" max="15870" width="3" style="807" customWidth="1"/>
    <col min="15871" max="15871" width="9.140625" style="807"/>
    <col min="15872" max="15872" width="65.42578125" style="807" customWidth="1"/>
    <col min="15873" max="15876" width="11.7109375" style="807" customWidth="1"/>
    <col min="15877" max="16124" width="9.140625" style="807"/>
    <col min="16125" max="16125" width="2.140625" style="807" customWidth="1"/>
    <col min="16126" max="16126" width="3" style="807" customWidth="1"/>
    <col min="16127" max="16127" width="9.140625" style="807"/>
    <col min="16128" max="16128" width="65.42578125" style="807" customWidth="1"/>
    <col min="16129" max="16132" width="11.7109375" style="807" customWidth="1"/>
    <col min="16133" max="16384" width="9.140625" style="807"/>
  </cols>
  <sheetData>
    <row r="1" spans="2:15">
      <c r="M1" s="891" t="s">
        <v>756</v>
      </c>
    </row>
    <row r="3" spans="2:15" ht="15" customHeight="1">
      <c r="B3" s="1319" t="s">
        <v>1057</v>
      </c>
      <c r="C3" s="1319"/>
      <c r="D3" s="1319"/>
      <c r="E3" s="1319"/>
      <c r="F3" s="1319"/>
      <c r="G3" s="1319"/>
      <c r="H3" s="1319"/>
      <c r="I3" s="1319"/>
      <c r="J3" s="1319"/>
      <c r="K3" s="1319"/>
      <c r="L3" s="1319"/>
      <c r="M3" s="1319"/>
    </row>
    <row r="4" spans="2:15" ht="15" thickBot="1">
      <c r="B4" s="419"/>
      <c r="C4" s="419"/>
      <c r="D4" s="419"/>
      <c r="E4" s="419"/>
      <c r="F4" s="419"/>
      <c r="G4" s="419"/>
      <c r="H4" s="419"/>
      <c r="I4" s="419"/>
      <c r="J4" s="418"/>
      <c r="L4" s="1320" t="s">
        <v>327</v>
      </c>
      <c r="M4" s="1320"/>
    </row>
    <row r="5" spans="2:15" ht="15" customHeight="1" thickBot="1">
      <c r="B5" s="1321" t="s">
        <v>563</v>
      </c>
      <c r="C5" s="1322"/>
      <c r="D5" s="1322"/>
      <c r="E5" s="1322"/>
      <c r="F5" s="1325" t="s">
        <v>324</v>
      </c>
      <c r="G5" s="1326"/>
      <c r="H5" s="1326"/>
      <c r="I5" s="1327"/>
      <c r="J5" s="1325" t="s">
        <v>907</v>
      </c>
      <c r="K5" s="1326"/>
      <c r="L5" s="1326"/>
      <c r="M5" s="1327"/>
    </row>
    <row r="6" spans="2:15" ht="33.75" customHeight="1" thickBot="1">
      <c r="B6" s="1323"/>
      <c r="C6" s="1324"/>
      <c r="D6" s="1324"/>
      <c r="E6" s="1324"/>
      <c r="F6" s="808" t="s">
        <v>562</v>
      </c>
      <c r="G6" s="808" t="s">
        <v>561</v>
      </c>
      <c r="H6" s="809" t="s">
        <v>560</v>
      </c>
      <c r="I6" s="808" t="s">
        <v>320</v>
      </c>
      <c r="J6" s="808" t="s">
        <v>562</v>
      </c>
      <c r="K6" s="808" t="s">
        <v>561</v>
      </c>
      <c r="L6" s="809" t="s">
        <v>560</v>
      </c>
      <c r="M6" s="808" t="s">
        <v>320</v>
      </c>
    </row>
    <row r="7" spans="2:15" ht="15" thickBot="1">
      <c r="B7" s="1304" t="s">
        <v>559</v>
      </c>
      <c r="C7" s="1305"/>
      <c r="D7" s="1305"/>
      <c r="E7" s="1306"/>
      <c r="F7" s="810">
        <v>13625.754000000001</v>
      </c>
      <c r="G7" s="811">
        <v>5681.9809999999998</v>
      </c>
      <c r="H7" s="812">
        <v>908.55200000000002</v>
      </c>
      <c r="I7" s="813">
        <v>20216.287</v>
      </c>
      <c r="J7" s="810">
        <v>13506.328</v>
      </c>
      <c r="K7" s="811">
        <v>5635.4960000000001</v>
      </c>
      <c r="L7" s="812">
        <v>812.21231849000003</v>
      </c>
      <c r="M7" s="813">
        <v>19954.036318489998</v>
      </c>
      <c r="O7" s="814"/>
    </row>
    <row r="8" spans="2:15">
      <c r="B8" s="411"/>
      <c r="C8" s="1301" t="s">
        <v>558</v>
      </c>
      <c r="D8" s="1318"/>
      <c r="E8" s="1318"/>
      <c r="F8" s="815">
        <v>5626.3320000000003</v>
      </c>
      <c r="G8" s="816">
        <v>2403.326</v>
      </c>
      <c r="H8" s="817">
        <v>413.41199999999998</v>
      </c>
      <c r="I8" s="818">
        <v>8443.07</v>
      </c>
      <c r="J8" s="815">
        <v>5440.6949999999997</v>
      </c>
      <c r="K8" s="816">
        <v>2624.29</v>
      </c>
      <c r="L8" s="817">
        <v>386.95219476</v>
      </c>
      <c r="M8" s="818">
        <v>8451.9371947600011</v>
      </c>
      <c r="O8" s="814"/>
    </row>
    <row r="9" spans="2:15">
      <c r="B9" s="411"/>
      <c r="C9" s="464"/>
      <c r="D9" s="1286" t="s">
        <v>557</v>
      </c>
      <c r="E9" s="1264"/>
      <c r="F9" s="819">
        <v>5587.4430000000002</v>
      </c>
      <c r="G9" s="820">
        <v>2374.4850000000001</v>
      </c>
      <c r="H9" s="821">
        <v>413.41199999999998</v>
      </c>
      <c r="I9" s="822">
        <v>8375.34</v>
      </c>
      <c r="J9" s="819">
        <v>5392.1009999999997</v>
      </c>
      <c r="K9" s="820">
        <v>2597.52</v>
      </c>
      <c r="L9" s="821">
        <v>386.95219476</v>
      </c>
      <c r="M9" s="822">
        <v>8376.5731947599998</v>
      </c>
      <c r="O9" s="814"/>
    </row>
    <row r="10" spans="2:15">
      <c r="B10" s="411"/>
      <c r="C10" s="464"/>
      <c r="D10" s="1286" t="s">
        <v>556</v>
      </c>
      <c r="E10" s="1264"/>
      <c r="F10" s="819">
        <v>38.889000000000003</v>
      </c>
      <c r="G10" s="820">
        <v>28.841000000000001</v>
      </c>
      <c r="H10" s="821">
        <v>0</v>
      </c>
      <c r="I10" s="822">
        <v>67.73</v>
      </c>
      <c r="J10" s="819">
        <v>48.594000000000001</v>
      </c>
      <c r="K10" s="820">
        <v>26.77</v>
      </c>
      <c r="L10" s="821">
        <v>0</v>
      </c>
      <c r="M10" s="822">
        <v>75.364000000000004</v>
      </c>
      <c r="O10" s="814"/>
    </row>
    <row r="11" spans="2:15">
      <c r="B11" s="411"/>
      <c r="C11" s="1286" t="s">
        <v>555</v>
      </c>
      <c r="D11" s="1286"/>
      <c r="E11" s="1264"/>
      <c r="F11" s="819">
        <v>963.84199999999998</v>
      </c>
      <c r="G11" s="820">
        <v>546.48599999999999</v>
      </c>
      <c r="H11" s="821">
        <v>73.367999999999995</v>
      </c>
      <c r="I11" s="822">
        <v>1583.6959999999999</v>
      </c>
      <c r="J11" s="819">
        <v>731.65499999999997</v>
      </c>
      <c r="K11" s="820">
        <v>409.18</v>
      </c>
      <c r="L11" s="821">
        <v>39.124000000000002</v>
      </c>
      <c r="M11" s="822">
        <v>1179.9590000000001</v>
      </c>
      <c r="O11" s="814"/>
    </row>
    <row r="12" spans="2:15">
      <c r="B12" s="411"/>
      <c r="C12" s="464"/>
      <c r="D12" s="1264" t="s">
        <v>554</v>
      </c>
      <c r="E12" s="1265"/>
      <c r="F12" s="819">
        <v>930.053</v>
      </c>
      <c r="G12" s="820">
        <v>538.31899999999996</v>
      </c>
      <c r="H12" s="821">
        <v>73.367999999999995</v>
      </c>
      <c r="I12" s="822">
        <v>1541.74</v>
      </c>
      <c r="J12" s="819">
        <v>696.08100000000002</v>
      </c>
      <c r="K12" s="820">
        <v>399.161</v>
      </c>
      <c r="L12" s="821">
        <v>39.124000000000002</v>
      </c>
      <c r="M12" s="822">
        <v>1134.366</v>
      </c>
      <c r="O12" s="814"/>
    </row>
    <row r="13" spans="2:15">
      <c r="B13" s="411"/>
      <c r="C13" s="464"/>
      <c r="D13" s="1264" t="s">
        <v>553</v>
      </c>
      <c r="E13" s="1265"/>
      <c r="F13" s="819">
        <v>33.789000000000001</v>
      </c>
      <c r="G13" s="820">
        <v>8.1669999999999998</v>
      </c>
      <c r="H13" s="821">
        <v>0</v>
      </c>
      <c r="I13" s="822">
        <v>41.956000000000003</v>
      </c>
      <c r="J13" s="819">
        <v>35.438000000000002</v>
      </c>
      <c r="K13" s="820">
        <v>10.019</v>
      </c>
      <c r="L13" s="821">
        <v>0</v>
      </c>
      <c r="M13" s="822">
        <v>45.457000000000001</v>
      </c>
      <c r="O13" s="814"/>
    </row>
    <row r="14" spans="2:15" s="828" customFormat="1" ht="14.25" customHeight="1">
      <c r="B14" s="823"/>
      <c r="C14" s="824"/>
      <c r="D14" s="465" t="s">
        <v>1058</v>
      </c>
      <c r="E14" s="466"/>
      <c r="F14" s="825">
        <v>0</v>
      </c>
      <c r="G14" s="826">
        <v>0</v>
      </c>
      <c r="H14" s="827">
        <v>0</v>
      </c>
      <c r="I14" s="822">
        <v>0</v>
      </c>
      <c r="J14" s="819">
        <v>0.13600000000000001</v>
      </c>
      <c r="K14" s="820">
        <v>0</v>
      </c>
      <c r="L14" s="821">
        <v>0</v>
      </c>
      <c r="M14" s="822">
        <v>0.13600000000000001</v>
      </c>
      <c r="O14" s="829"/>
    </row>
    <row r="15" spans="2:15" ht="30" customHeight="1">
      <c r="B15" s="417"/>
      <c r="C15" s="1280" t="s">
        <v>552</v>
      </c>
      <c r="D15" s="1280"/>
      <c r="E15" s="1262"/>
      <c r="F15" s="819">
        <v>6.8259999999999996</v>
      </c>
      <c r="G15" s="820">
        <v>1.494</v>
      </c>
      <c r="H15" s="821">
        <v>1.9390000000000001</v>
      </c>
      <c r="I15" s="822">
        <v>10.259</v>
      </c>
      <c r="J15" s="819">
        <v>7.665</v>
      </c>
      <c r="K15" s="820">
        <v>0.97899999999999998</v>
      </c>
      <c r="L15" s="821">
        <v>0.58299999999999996</v>
      </c>
      <c r="M15" s="822">
        <v>9.2270000000000003</v>
      </c>
      <c r="O15" s="814"/>
    </row>
    <row r="16" spans="2:15">
      <c r="B16" s="411"/>
      <c r="C16" s="1286" t="s">
        <v>551</v>
      </c>
      <c r="D16" s="1286"/>
      <c r="E16" s="1264"/>
      <c r="F16" s="819">
        <v>916.31299999999999</v>
      </c>
      <c r="G16" s="820">
        <v>415.61099999999999</v>
      </c>
      <c r="H16" s="821">
        <v>45.014000000000003</v>
      </c>
      <c r="I16" s="822">
        <v>1376.9380000000001</v>
      </c>
      <c r="J16" s="819">
        <v>884.63</v>
      </c>
      <c r="K16" s="820">
        <v>415.77699999999999</v>
      </c>
      <c r="L16" s="821">
        <v>40.555500000000002</v>
      </c>
      <c r="M16" s="822">
        <v>1340.9625000000001</v>
      </c>
      <c r="O16" s="814"/>
    </row>
    <row r="17" spans="2:15">
      <c r="B17" s="411"/>
      <c r="C17" s="464"/>
      <c r="D17" s="1264" t="s">
        <v>550</v>
      </c>
      <c r="E17" s="1265"/>
      <c r="F17" s="819">
        <v>658.726</v>
      </c>
      <c r="G17" s="820">
        <v>226.511</v>
      </c>
      <c r="H17" s="821">
        <v>39.744999999999997</v>
      </c>
      <c r="I17" s="822">
        <v>924.98199999999997</v>
      </c>
      <c r="J17" s="819">
        <v>607.07500000000005</v>
      </c>
      <c r="K17" s="820">
        <v>241.625</v>
      </c>
      <c r="L17" s="821">
        <v>37.832999999999998</v>
      </c>
      <c r="M17" s="822">
        <v>886.53300000000002</v>
      </c>
      <c r="O17" s="814"/>
    </row>
    <row r="18" spans="2:15">
      <c r="B18" s="411"/>
      <c r="C18" s="464"/>
      <c r="D18" s="1264" t="s">
        <v>549</v>
      </c>
      <c r="E18" s="1265"/>
      <c r="F18" s="819">
        <v>250.92599999999999</v>
      </c>
      <c r="G18" s="820">
        <v>170.18</v>
      </c>
      <c r="H18" s="821">
        <v>2.7189999999999999</v>
      </c>
      <c r="I18" s="822">
        <v>423.82499999999999</v>
      </c>
      <c r="J18" s="819">
        <v>268.41800000000001</v>
      </c>
      <c r="K18" s="820">
        <v>154.16200000000001</v>
      </c>
      <c r="L18" s="821">
        <v>0.34250000000000003</v>
      </c>
      <c r="M18" s="822">
        <v>422.92250000000001</v>
      </c>
      <c r="O18" s="814"/>
    </row>
    <row r="19" spans="2:15">
      <c r="B19" s="411"/>
      <c r="C19" s="464"/>
      <c r="D19" s="1264" t="s">
        <v>548</v>
      </c>
      <c r="E19" s="1265"/>
      <c r="F19" s="819">
        <v>5.9320000000000004</v>
      </c>
      <c r="G19" s="820">
        <v>0</v>
      </c>
      <c r="H19" s="821">
        <v>0</v>
      </c>
      <c r="I19" s="822">
        <v>5.9320000000000004</v>
      </c>
      <c r="J19" s="819">
        <v>8.0239999999999991</v>
      </c>
      <c r="K19" s="820">
        <v>0</v>
      </c>
      <c r="L19" s="821">
        <v>0</v>
      </c>
      <c r="M19" s="822">
        <v>8.0239999999999991</v>
      </c>
      <c r="O19" s="814"/>
    </row>
    <row r="20" spans="2:15">
      <c r="B20" s="411"/>
      <c r="C20" s="464"/>
      <c r="D20" s="1264" t="s">
        <v>547</v>
      </c>
      <c r="E20" s="1265"/>
      <c r="F20" s="819">
        <v>0.316</v>
      </c>
      <c r="G20" s="820">
        <v>0.20699999999999999</v>
      </c>
      <c r="H20" s="821">
        <v>0</v>
      </c>
      <c r="I20" s="822">
        <v>0.52300000000000002</v>
      </c>
      <c r="J20" s="819">
        <v>0.60499999999999998</v>
      </c>
      <c r="K20" s="820">
        <v>5.0000000000000001E-3</v>
      </c>
      <c r="L20" s="821">
        <v>0</v>
      </c>
      <c r="M20" s="822">
        <v>0.61</v>
      </c>
      <c r="O20" s="814"/>
    </row>
    <row r="21" spans="2:15" s="828" customFormat="1">
      <c r="B21" s="823"/>
      <c r="C21" s="824"/>
      <c r="D21" s="1310" t="s">
        <v>1059</v>
      </c>
      <c r="E21" s="1311"/>
      <c r="F21" s="825">
        <v>0</v>
      </c>
      <c r="G21" s="826">
        <v>0</v>
      </c>
      <c r="H21" s="827">
        <v>0</v>
      </c>
      <c r="I21" s="822">
        <v>0</v>
      </c>
      <c r="J21" s="819">
        <v>1E-3</v>
      </c>
      <c r="K21" s="820">
        <v>0</v>
      </c>
      <c r="L21" s="821">
        <v>0</v>
      </c>
      <c r="M21" s="822">
        <v>1E-3</v>
      </c>
      <c r="O21" s="829"/>
    </row>
    <row r="22" spans="2:15" ht="14.25" customHeight="1">
      <c r="B22" s="411"/>
      <c r="C22" s="464"/>
      <c r="D22" s="1264" t="s">
        <v>546</v>
      </c>
      <c r="E22" s="1265"/>
      <c r="F22" s="819">
        <v>0.41299999999999998</v>
      </c>
      <c r="G22" s="820">
        <v>18.713000000000001</v>
      </c>
      <c r="H22" s="821">
        <v>2.5499999999999998</v>
      </c>
      <c r="I22" s="822">
        <v>21.675999999999998</v>
      </c>
      <c r="J22" s="819">
        <v>0.50700000000000001</v>
      </c>
      <c r="K22" s="820">
        <v>19.984999999999999</v>
      </c>
      <c r="L22" s="821">
        <v>2.38</v>
      </c>
      <c r="M22" s="822">
        <v>22.872</v>
      </c>
      <c r="O22" s="814"/>
    </row>
    <row r="23" spans="2:15">
      <c r="B23" s="411"/>
      <c r="C23" s="1264" t="s">
        <v>545</v>
      </c>
      <c r="D23" s="1265"/>
      <c r="E23" s="1265"/>
      <c r="F23" s="819">
        <v>5506.3590000000004</v>
      </c>
      <c r="G23" s="820">
        <v>1918.03</v>
      </c>
      <c r="H23" s="821">
        <v>337.41699999999997</v>
      </c>
      <c r="I23" s="822">
        <v>7761.8059999999996</v>
      </c>
      <c r="J23" s="819">
        <v>5772.8729999999996</v>
      </c>
      <c r="K23" s="820">
        <v>2046.43</v>
      </c>
      <c r="L23" s="821">
        <v>321.54005122999996</v>
      </c>
      <c r="M23" s="822">
        <v>8140.8430512300001</v>
      </c>
      <c r="O23" s="814"/>
    </row>
    <row r="24" spans="2:15" ht="15" customHeight="1">
      <c r="B24" s="411"/>
      <c r="C24" s="464"/>
      <c r="D24" s="1296" t="s">
        <v>544</v>
      </c>
      <c r="E24" s="1297"/>
      <c r="F24" s="819">
        <v>11.913</v>
      </c>
      <c r="G24" s="820">
        <v>264.23099999999999</v>
      </c>
      <c r="H24" s="821">
        <v>3.399</v>
      </c>
      <c r="I24" s="822">
        <v>279.54300000000001</v>
      </c>
      <c r="J24" s="819">
        <v>14.863</v>
      </c>
      <c r="K24" s="820">
        <v>207.92500000000001</v>
      </c>
      <c r="L24" s="821">
        <v>3.101</v>
      </c>
      <c r="M24" s="822">
        <v>225.88900000000001</v>
      </c>
      <c r="O24" s="814"/>
    </row>
    <row r="25" spans="2:15" ht="14.25" customHeight="1">
      <c r="B25" s="411"/>
      <c r="C25" s="464"/>
      <c r="D25" s="1264" t="s">
        <v>543</v>
      </c>
      <c r="E25" s="1265"/>
      <c r="F25" s="819">
        <v>5494.4459999999999</v>
      </c>
      <c r="G25" s="820">
        <v>1653.799</v>
      </c>
      <c r="H25" s="821">
        <v>334.01799999999997</v>
      </c>
      <c r="I25" s="822">
        <v>7482.2629999999999</v>
      </c>
      <c r="J25" s="819">
        <v>5758.01</v>
      </c>
      <c r="K25" s="820">
        <v>1838.5050000000001</v>
      </c>
      <c r="L25" s="821">
        <v>318.43905122999996</v>
      </c>
      <c r="M25" s="822">
        <v>7914.95405123</v>
      </c>
      <c r="O25" s="814"/>
    </row>
    <row r="26" spans="2:15" ht="14.25" customHeight="1">
      <c r="B26" s="411"/>
      <c r="C26" s="1264" t="s">
        <v>542</v>
      </c>
      <c r="D26" s="1265"/>
      <c r="E26" s="1265"/>
      <c r="F26" s="825">
        <v>80.828999999999994</v>
      </c>
      <c r="G26" s="826">
        <v>22.58</v>
      </c>
      <c r="H26" s="827">
        <v>0.35599999999999998</v>
      </c>
      <c r="I26" s="822">
        <v>103.765</v>
      </c>
      <c r="J26" s="825">
        <v>74.745000000000005</v>
      </c>
      <c r="K26" s="826">
        <v>33.448999999999998</v>
      </c>
      <c r="L26" s="827">
        <v>0.27600000000000002</v>
      </c>
      <c r="M26" s="822">
        <v>108.47</v>
      </c>
      <c r="O26" s="814"/>
    </row>
    <row r="27" spans="2:15" ht="43.5" customHeight="1">
      <c r="B27" s="411"/>
      <c r="C27" s="464"/>
      <c r="D27" s="1312" t="s">
        <v>541</v>
      </c>
      <c r="E27" s="1296"/>
      <c r="F27" s="819">
        <v>20.372</v>
      </c>
      <c r="G27" s="820">
        <v>20.210999999999999</v>
      </c>
      <c r="H27" s="821">
        <v>0</v>
      </c>
      <c r="I27" s="822">
        <v>40.582999999999998</v>
      </c>
      <c r="J27" s="819">
        <v>14.414</v>
      </c>
      <c r="K27" s="820">
        <v>30.51</v>
      </c>
      <c r="L27" s="821">
        <v>0</v>
      </c>
      <c r="M27" s="822">
        <v>44.923999999999999</v>
      </c>
      <c r="O27" s="814"/>
    </row>
    <row r="28" spans="2:15" s="828" customFormat="1" ht="15" customHeight="1">
      <c r="B28" s="823"/>
      <c r="C28" s="824"/>
      <c r="D28" s="1312" t="s">
        <v>1060</v>
      </c>
      <c r="E28" s="1296"/>
      <c r="F28" s="825">
        <v>0</v>
      </c>
      <c r="G28" s="826">
        <v>0</v>
      </c>
      <c r="H28" s="827">
        <v>0</v>
      </c>
      <c r="I28" s="822">
        <v>0</v>
      </c>
      <c r="J28" s="819">
        <v>0</v>
      </c>
      <c r="K28" s="820">
        <v>7.3999999999999996E-2</v>
      </c>
      <c r="L28" s="821">
        <v>0</v>
      </c>
      <c r="M28" s="822">
        <v>7.3999999999999996E-2</v>
      </c>
      <c r="O28" s="829"/>
    </row>
    <row r="29" spans="2:15" ht="33.75" customHeight="1">
      <c r="B29" s="411"/>
      <c r="C29" s="464"/>
      <c r="D29" s="1280" t="s">
        <v>540</v>
      </c>
      <c r="E29" s="1262"/>
      <c r="F29" s="819">
        <v>60.313000000000002</v>
      </c>
      <c r="G29" s="820">
        <v>1.337</v>
      </c>
      <c r="H29" s="821">
        <v>0.32900000000000001</v>
      </c>
      <c r="I29" s="822">
        <v>61.978999999999999</v>
      </c>
      <c r="J29" s="819">
        <v>60.012999999999998</v>
      </c>
      <c r="K29" s="820">
        <v>1.8480000000000001</v>
      </c>
      <c r="L29" s="821">
        <v>0.26600000000000001</v>
      </c>
      <c r="M29" s="822">
        <v>62.127000000000002</v>
      </c>
      <c r="O29" s="814"/>
    </row>
    <row r="30" spans="2:15" ht="15" customHeight="1">
      <c r="B30" s="414"/>
      <c r="C30" s="470"/>
      <c r="D30" s="1280" t="s">
        <v>1061</v>
      </c>
      <c r="E30" s="1262"/>
      <c r="F30" s="830">
        <v>0.14399999999999999</v>
      </c>
      <c r="G30" s="831">
        <v>1.032</v>
      </c>
      <c r="H30" s="832">
        <v>2.7E-2</v>
      </c>
      <c r="I30" s="833">
        <v>1.2030000000000001</v>
      </c>
      <c r="J30" s="830">
        <v>0.318</v>
      </c>
      <c r="K30" s="831">
        <v>1.0169999999999999</v>
      </c>
      <c r="L30" s="832">
        <v>0.01</v>
      </c>
      <c r="M30" s="833">
        <v>1.345</v>
      </c>
      <c r="O30" s="814"/>
    </row>
    <row r="31" spans="2:15" ht="25.5" customHeight="1" thickBot="1">
      <c r="B31" s="413"/>
      <c r="C31" s="1313" t="s">
        <v>539</v>
      </c>
      <c r="D31" s="1314"/>
      <c r="E31" s="1314"/>
      <c r="F31" s="830">
        <v>525.25300000000004</v>
      </c>
      <c r="G31" s="831">
        <v>374.45400000000001</v>
      </c>
      <c r="H31" s="832">
        <v>37.045999999999999</v>
      </c>
      <c r="I31" s="833">
        <v>936.75300000000004</v>
      </c>
      <c r="J31" s="830">
        <v>594.06500000000005</v>
      </c>
      <c r="K31" s="831">
        <v>105.39100000000001</v>
      </c>
      <c r="L31" s="832">
        <v>23.181572499999994</v>
      </c>
      <c r="M31" s="833">
        <v>722.63757250000003</v>
      </c>
      <c r="O31" s="814"/>
    </row>
    <row r="32" spans="2:15" ht="15" thickBot="1">
      <c r="B32" s="1315" t="s">
        <v>538</v>
      </c>
      <c r="C32" s="1316"/>
      <c r="D32" s="1316"/>
      <c r="E32" s="1317"/>
      <c r="F32" s="810">
        <v>-4804.4719999999998</v>
      </c>
      <c r="G32" s="811">
        <v>-2015.0029999999999</v>
      </c>
      <c r="H32" s="812">
        <v>-313.50900000000001</v>
      </c>
      <c r="I32" s="813">
        <v>-7132.9840000000004</v>
      </c>
      <c r="J32" s="810">
        <v>-3533.2220000000002</v>
      </c>
      <c r="K32" s="811">
        <v>-1860.0429999999999</v>
      </c>
      <c r="L32" s="812">
        <v>-208.977</v>
      </c>
      <c r="M32" s="813">
        <v>-5602.2420000000002</v>
      </c>
      <c r="O32" s="814"/>
    </row>
    <row r="33" spans="2:25">
      <c r="B33" s="412"/>
      <c r="C33" s="1300" t="s">
        <v>537</v>
      </c>
      <c r="D33" s="1300"/>
      <c r="E33" s="1301"/>
      <c r="F33" s="815">
        <v>-514.67700000000002</v>
      </c>
      <c r="G33" s="816">
        <v>-193.773</v>
      </c>
      <c r="H33" s="817">
        <v>-35.539000000000001</v>
      </c>
      <c r="I33" s="818">
        <v>-743.98900000000003</v>
      </c>
      <c r="J33" s="815">
        <v>-330.85</v>
      </c>
      <c r="K33" s="816">
        <v>-214.08099999999999</v>
      </c>
      <c r="L33" s="817">
        <v>-17.66</v>
      </c>
      <c r="M33" s="818">
        <v>-562.59100000000001</v>
      </c>
      <c r="O33" s="814"/>
    </row>
    <row r="34" spans="2:25">
      <c r="B34" s="411"/>
      <c r="C34" s="464"/>
      <c r="D34" s="1286" t="s">
        <v>536</v>
      </c>
      <c r="E34" s="1264"/>
      <c r="F34" s="819">
        <v>-505.596</v>
      </c>
      <c r="G34" s="820">
        <v>-186.209</v>
      </c>
      <c r="H34" s="821">
        <v>-35.521999999999998</v>
      </c>
      <c r="I34" s="822">
        <v>-727.327</v>
      </c>
      <c r="J34" s="819">
        <v>-326.12400000000002</v>
      </c>
      <c r="K34" s="820">
        <v>-203.82400000000001</v>
      </c>
      <c r="L34" s="821">
        <v>-17.649000000000001</v>
      </c>
      <c r="M34" s="822">
        <v>-547.59699999999998</v>
      </c>
      <c r="O34" s="814"/>
    </row>
    <row r="35" spans="2:25">
      <c r="B35" s="411"/>
      <c r="C35" s="464"/>
      <c r="D35" s="1286" t="s">
        <v>535</v>
      </c>
      <c r="E35" s="1264"/>
      <c r="F35" s="819">
        <v>-9.0809999999999995</v>
      </c>
      <c r="G35" s="820">
        <v>-7.5640000000000001</v>
      </c>
      <c r="H35" s="821">
        <v>-1.7000000000000001E-2</v>
      </c>
      <c r="I35" s="822">
        <v>-16.661999999999999</v>
      </c>
      <c r="J35" s="819">
        <v>-4.726</v>
      </c>
      <c r="K35" s="820">
        <v>-10.257</v>
      </c>
      <c r="L35" s="821">
        <v>-1.0999999999999999E-2</v>
      </c>
      <c r="M35" s="822">
        <v>-14.994</v>
      </c>
      <c r="O35" s="814"/>
    </row>
    <row r="36" spans="2:25" ht="14.25" customHeight="1">
      <c r="B36" s="411"/>
      <c r="C36" s="1286" t="s">
        <v>534</v>
      </c>
      <c r="D36" s="1286"/>
      <c r="E36" s="1264"/>
      <c r="F36" s="819">
        <v>-11.773</v>
      </c>
      <c r="G36" s="820">
        <v>-9.5630000000000006</v>
      </c>
      <c r="H36" s="820">
        <v>-0.999</v>
      </c>
      <c r="I36" s="822">
        <v>-22.335000000000001</v>
      </c>
      <c r="J36" s="819">
        <v>-18.003</v>
      </c>
      <c r="K36" s="820">
        <v>-14.381</v>
      </c>
      <c r="L36" s="820">
        <v>-0.25800000000000001</v>
      </c>
      <c r="M36" s="834">
        <v>-32.642000000000003</v>
      </c>
      <c r="O36" s="814"/>
    </row>
    <row r="37" spans="2:25">
      <c r="B37" s="411"/>
      <c r="C37" s="464"/>
      <c r="D37" s="1264" t="s">
        <v>1062</v>
      </c>
      <c r="E37" s="1265"/>
      <c r="F37" s="819">
        <v>-11.759</v>
      </c>
      <c r="G37" s="820">
        <v>-9.5579999999999998</v>
      </c>
      <c r="H37" s="821">
        <v>-0.999</v>
      </c>
      <c r="I37" s="822">
        <v>-22.315999999999999</v>
      </c>
      <c r="J37" s="819">
        <v>-17.988</v>
      </c>
      <c r="K37" s="820">
        <v>-14.375</v>
      </c>
      <c r="L37" s="821">
        <v>-0.25800000000000001</v>
      </c>
      <c r="M37" s="834">
        <v>-32.621000000000002</v>
      </c>
      <c r="O37" s="814"/>
    </row>
    <row r="38" spans="2:25">
      <c r="B38" s="411"/>
      <c r="C38" s="464"/>
      <c r="D38" s="1264" t="s">
        <v>1063</v>
      </c>
      <c r="E38" s="1265"/>
      <c r="F38" s="819">
        <v>-1.4E-2</v>
      </c>
      <c r="G38" s="820">
        <v>-5.0000000000000001E-3</v>
      </c>
      <c r="H38" s="821">
        <v>0</v>
      </c>
      <c r="I38" s="822">
        <v>-1.9E-2</v>
      </c>
      <c r="J38" s="825">
        <v>-1.4999999999999999E-2</v>
      </c>
      <c r="K38" s="826">
        <v>-6.0000000000000001E-3</v>
      </c>
      <c r="L38" s="827">
        <v>0</v>
      </c>
      <c r="M38" s="834">
        <v>-2.1000000000000001E-2</v>
      </c>
      <c r="O38" s="814"/>
    </row>
    <row r="39" spans="2:25" ht="30" customHeight="1">
      <c r="B39" s="417"/>
      <c r="C39" s="1280" t="s">
        <v>1064</v>
      </c>
      <c r="D39" s="1280"/>
      <c r="E39" s="1262"/>
      <c r="F39" s="819">
        <v>-36.371000000000002</v>
      </c>
      <c r="G39" s="820">
        <v>-20.809000000000001</v>
      </c>
      <c r="H39" s="821">
        <v>-3.552</v>
      </c>
      <c r="I39" s="822">
        <v>-60.731999999999999</v>
      </c>
      <c r="J39" s="825">
        <v>-30.15</v>
      </c>
      <c r="K39" s="826">
        <v>-19.198</v>
      </c>
      <c r="L39" s="827">
        <v>-2.2410000000000001</v>
      </c>
      <c r="M39" s="834">
        <v>-51.588999999999999</v>
      </c>
      <c r="O39" s="814"/>
    </row>
    <row r="40" spans="2:25">
      <c r="B40" s="411"/>
      <c r="C40" s="1286" t="s">
        <v>533</v>
      </c>
      <c r="D40" s="1286"/>
      <c r="E40" s="1264"/>
      <c r="F40" s="819">
        <v>-493.05799999999999</v>
      </c>
      <c r="G40" s="820">
        <v>-291.56099999999998</v>
      </c>
      <c r="H40" s="821">
        <v>-72.683999999999997</v>
      </c>
      <c r="I40" s="822">
        <v>-857.303</v>
      </c>
      <c r="J40" s="825">
        <v>-455.53800000000001</v>
      </c>
      <c r="K40" s="826">
        <v>-265.76900000000001</v>
      </c>
      <c r="L40" s="827">
        <v>-67.992999999999995</v>
      </c>
      <c r="M40" s="834">
        <v>-789.3</v>
      </c>
      <c r="O40" s="814"/>
    </row>
    <row r="41" spans="2:25">
      <c r="B41" s="411"/>
      <c r="C41" s="464"/>
      <c r="D41" s="1264" t="s">
        <v>532</v>
      </c>
      <c r="E41" s="1265"/>
      <c r="F41" s="819">
        <v>-0.878</v>
      </c>
      <c r="G41" s="820">
        <v>-0.46899999999999997</v>
      </c>
      <c r="H41" s="821">
        <v>-6.2E-2</v>
      </c>
      <c r="I41" s="822">
        <v>-1.409</v>
      </c>
      <c r="J41" s="825">
        <v>-0.88500000000000001</v>
      </c>
      <c r="K41" s="826">
        <v>-7.6999999999999999E-2</v>
      </c>
      <c r="L41" s="827">
        <v>-0.03</v>
      </c>
      <c r="M41" s="834">
        <v>-0.99199999999999999</v>
      </c>
      <c r="O41" s="814"/>
    </row>
    <row r="42" spans="2:25">
      <c r="B42" s="411"/>
      <c r="C42" s="464"/>
      <c r="D42" s="1264" t="s">
        <v>531</v>
      </c>
      <c r="E42" s="1265"/>
      <c r="F42" s="835">
        <v>-336.27499999999998</v>
      </c>
      <c r="G42" s="836">
        <v>-65.2</v>
      </c>
      <c r="H42" s="836">
        <v>-13.743</v>
      </c>
      <c r="I42" s="822">
        <v>-415.21800000000002</v>
      </c>
      <c r="J42" s="837">
        <v>-341.53199999999998</v>
      </c>
      <c r="K42" s="838">
        <v>-64.947999999999993</v>
      </c>
      <c r="L42" s="838">
        <v>-10.257</v>
      </c>
      <c r="M42" s="834">
        <v>-416.73700000000002</v>
      </c>
      <c r="O42" s="814"/>
    </row>
    <row r="43" spans="2:25">
      <c r="B43" s="411"/>
      <c r="C43" s="464"/>
      <c r="D43" s="1264" t="s">
        <v>530</v>
      </c>
      <c r="E43" s="1265"/>
      <c r="F43" s="819">
        <v>-2.5649999999999999</v>
      </c>
      <c r="G43" s="820">
        <v>-1.8979999999999999</v>
      </c>
      <c r="H43" s="821">
        <v>-0.55000000000000004</v>
      </c>
      <c r="I43" s="822">
        <v>-5.0129999999999999</v>
      </c>
      <c r="J43" s="825">
        <v>-1.335</v>
      </c>
      <c r="K43" s="826">
        <v>-1.788</v>
      </c>
      <c r="L43" s="827">
        <v>-0.34200000000000003</v>
      </c>
      <c r="M43" s="834">
        <v>-3.4649999999999999</v>
      </c>
      <c r="O43" s="814"/>
    </row>
    <row r="44" spans="2:25">
      <c r="B44" s="411"/>
      <c r="C44" s="464"/>
      <c r="D44" s="1264" t="s">
        <v>529</v>
      </c>
      <c r="E44" s="1265"/>
      <c r="F44" s="819">
        <v>-71.41</v>
      </c>
      <c r="G44" s="820">
        <v>-88.350999999999999</v>
      </c>
      <c r="H44" s="821">
        <v>-16.306999999999999</v>
      </c>
      <c r="I44" s="822">
        <v>-176.06800000000001</v>
      </c>
      <c r="J44" s="825">
        <v>-52.887999999999998</v>
      </c>
      <c r="K44" s="826">
        <v>-78.433999999999997</v>
      </c>
      <c r="L44" s="827">
        <v>-11.188000000000001</v>
      </c>
      <c r="M44" s="834">
        <v>-142.51</v>
      </c>
      <c r="O44" s="814"/>
    </row>
    <row r="45" spans="2:25">
      <c r="B45" s="411"/>
      <c r="C45" s="464"/>
      <c r="D45" s="1264" t="s">
        <v>528</v>
      </c>
      <c r="E45" s="1265"/>
      <c r="F45" s="819">
        <v>-59.009</v>
      </c>
      <c r="G45" s="820">
        <v>-92.457999999999998</v>
      </c>
      <c r="H45" s="821">
        <v>-22.276</v>
      </c>
      <c r="I45" s="822">
        <v>-173.74299999999999</v>
      </c>
      <c r="J45" s="825">
        <v>-45.476999999999997</v>
      </c>
      <c r="K45" s="826">
        <v>-68.381</v>
      </c>
      <c r="L45" s="827">
        <v>-16.986999999999998</v>
      </c>
      <c r="M45" s="834">
        <v>-130.845</v>
      </c>
      <c r="O45" s="814"/>
    </row>
    <row r="46" spans="2:25" ht="14.25" customHeight="1">
      <c r="B46" s="411"/>
      <c r="C46" s="464"/>
      <c r="D46" s="1264" t="s">
        <v>527</v>
      </c>
      <c r="E46" s="1265"/>
      <c r="F46" s="819">
        <v>-22.920999999999999</v>
      </c>
      <c r="G46" s="820">
        <v>-43.185000000000002</v>
      </c>
      <c r="H46" s="821">
        <v>-19.745999999999999</v>
      </c>
      <c r="I46" s="822">
        <v>-85.852000000000004</v>
      </c>
      <c r="J46" s="825">
        <v>-13.420999999999999</v>
      </c>
      <c r="K46" s="826">
        <v>-52.140999999999998</v>
      </c>
      <c r="L46" s="827">
        <v>-29.189</v>
      </c>
      <c r="M46" s="834">
        <v>-94.751000000000005</v>
      </c>
      <c r="O46" s="814"/>
    </row>
    <row r="47" spans="2:25">
      <c r="B47" s="411"/>
      <c r="C47" s="1286" t="s">
        <v>526</v>
      </c>
      <c r="D47" s="1286"/>
      <c r="E47" s="1264"/>
      <c r="F47" s="819">
        <v>-3215.694</v>
      </c>
      <c r="G47" s="820">
        <v>-1053.279</v>
      </c>
      <c r="H47" s="821">
        <v>-186.93100000000001</v>
      </c>
      <c r="I47" s="822">
        <v>-4455.9040000000005</v>
      </c>
      <c r="J47" s="825">
        <v>-2311.6170000000002</v>
      </c>
      <c r="K47" s="826">
        <v>-929.17100000000005</v>
      </c>
      <c r="L47" s="827">
        <v>-108.279</v>
      </c>
      <c r="M47" s="834">
        <v>-3349.067</v>
      </c>
      <c r="O47" s="814"/>
    </row>
    <row r="48" spans="2:25">
      <c r="B48" s="411"/>
      <c r="C48" s="464"/>
      <c r="D48" s="1310" t="s">
        <v>525</v>
      </c>
      <c r="E48" s="1311"/>
      <c r="F48" s="819">
        <v>-1.7370000000000001</v>
      </c>
      <c r="G48" s="820">
        <v>-0.83899999999999997</v>
      </c>
      <c r="H48" s="821">
        <v>-0.28399999999999997</v>
      </c>
      <c r="I48" s="822">
        <v>-2.86</v>
      </c>
      <c r="J48" s="825">
        <v>-0.995</v>
      </c>
      <c r="K48" s="826">
        <v>-0.622</v>
      </c>
      <c r="L48" s="827">
        <v>-9.8000000000000004E-2</v>
      </c>
      <c r="M48" s="834">
        <v>-1.7150000000000001</v>
      </c>
      <c r="N48" s="839"/>
      <c r="O48" s="814"/>
      <c r="Q48" s="839"/>
      <c r="R48" s="839"/>
      <c r="S48" s="839"/>
      <c r="T48" s="839"/>
      <c r="U48" s="839"/>
      <c r="V48" s="839"/>
      <c r="W48" s="839"/>
      <c r="X48" s="839"/>
      <c r="Y48" s="839"/>
    </row>
    <row r="49" spans="2:25">
      <c r="B49" s="411"/>
      <c r="C49" s="464"/>
      <c r="D49" s="1264" t="s">
        <v>524</v>
      </c>
      <c r="E49" s="1265"/>
      <c r="F49" s="819">
        <v>-3213.9569999999999</v>
      </c>
      <c r="G49" s="820">
        <v>-1052.44</v>
      </c>
      <c r="H49" s="821">
        <v>-186.64699999999999</v>
      </c>
      <c r="I49" s="822">
        <v>-4453.0439999999999</v>
      </c>
      <c r="J49" s="825">
        <v>-2310.6219999999998</v>
      </c>
      <c r="K49" s="826">
        <v>-928.54899999999998</v>
      </c>
      <c r="L49" s="827">
        <v>-108.181</v>
      </c>
      <c r="M49" s="834">
        <v>-3347.3519999999999</v>
      </c>
      <c r="N49" s="839"/>
      <c r="O49" s="814"/>
      <c r="P49" s="839"/>
      <c r="Q49" s="839"/>
      <c r="R49" s="839"/>
      <c r="S49" s="839"/>
      <c r="T49" s="839"/>
      <c r="U49" s="839"/>
      <c r="V49" s="839"/>
      <c r="W49" s="839"/>
      <c r="X49" s="839"/>
      <c r="Y49" s="839"/>
    </row>
    <row r="50" spans="2:25">
      <c r="B50" s="411"/>
      <c r="C50" s="1286" t="s">
        <v>523</v>
      </c>
      <c r="D50" s="1286"/>
      <c r="E50" s="1264"/>
      <c r="F50" s="819">
        <v>-532.899</v>
      </c>
      <c r="G50" s="820">
        <v>-446.01799999999997</v>
      </c>
      <c r="H50" s="821">
        <v>-13.804</v>
      </c>
      <c r="I50" s="822">
        <v>-992.721</v>
      </c>
      <c r="J50" s="825">
        <v>-387.06400000000002</v>
      </c>
      <c r="K50" s="826">
        <v>-417.44299999999998</v>
      </c>
      <c r="L50" s="827">
        <v>-12.545999999999999</v>
      </c>
      <c r="M50" s="834">
        <v>-817.053</v>
      </c>
      <c r="N50" s="839"/>
      <c r="O50" s="814"/>
      <c r="P50" s="839"/>
      <c r="Q50" s="839"/>
      <c r="R50" s="839"/>
      <c r="S50" s="839"/>
      <c r="T50" s="839"/>
      <c r="U50" s="839"/>
      <c r="V50" s="839"/>
      <c r="W50" s="839"/>
      <c r="X50" s="839"/>
      <c r="Y50" s="839"/>
    </row>
    <row r="51" spans="2:25" ht="14.25" customHeight="1">
      <c r="B51" s="411"/>
      <c r="C51" s="464"/>
      <c r="D51" s="1303" t="s">
        <v>522</v>
      </c>
      <c r="E51" s="1308"/>
      <c r="F51" s="819">
        <v>-1.8580000000000001</v>
      </c>
      <c r="G51" s="820">
        <v>-48.179000000000002</v>
      </c>
      <c r="H51" s="821">
        <v>-2.17</v>
      </c>
      <c r="I51" s="822">
        <v>-52.207000000000001</v>
      </c>
      <c r="J51" s="825">
        <v>-15.063000000000001</v>
      </c>
      <c r="K51" s="826">
        <v>-47.484000000000002</v>
      </c>
      <c r="L51" s="827">
        <v>-3.4809999999999999</v>
      </c>
      <c r="M51" s="834">
        <v>-66.028000000000006</v>
      </c>
      <c r="N51" s="839"/>
      <c r="O51" s="814"/>
      <c r="P51" s="839"/>
      <c r="Q51" s="839"/>
      <c r="R51" s="839"/>
      <c r="S51" s="839"/>
      <c r="T51" s="839"/>
      <c r="U51" s="839"/>
      <c r="V51" s="839"/>
      <c r="W51" s="839"/>
      <c r="X51" s="839"/>
      <c r="Y51" s="839"/>
    </row>
    <row r="52" spans="2:25">
      <c r="B52" s="411"/>
      <c r="C52" s="464"/>
      <c r="D52" s="1303" t="s">
        <v>1065</v>
      </c>
      <c r="E52" s="1308"/>
      <c r="F52" s="819">
        <v>-0.40600000000000003</v>
      </c>
      <c r="G52" s="820">
        <v>-0.14599999999999999</v>
      </c>
      <c r="H52" s="821">
        <v>-4.0000000000000001E-3</v>
      </c>
      <c r="I52" s="822">
        <v>-0.55600000000000005</v>
      </c>
      <c r="J52" s="825">
        <v>-1.04</v>
      </c>
      <c r="K52" s="826">
        <v>-0.13100000000000001</v>
      </c>
      <c r="L52" s="827">
        <v>-3.0000000000000001E-3</v>
      </c>
      <c r="M52" s="834">
        <v>-1.1739999999999999</v>
      </c>
      <c r="N52" s="839"/>
      <c r="O52" s="814"/>
      <c r="P52" s="839"/>
      <c r="Q52" s="839"/>
      <c r="R52" s="839"/>
      <c r="S52" s="839"/>
      <c r="T52" s="839"/>
      <c r="U52" s="839"/>
      <c r="V52" s="839"/>
      <c r="W52" s="839"/>
      <c r="X52" s="839"/>
      <c r="Y52" s="839"/>
    </row>
    <row r="53" spans="2:25" s="828" customFormat="1">
      <c r="B53" s="823"/>
      <c r="C53" s="824"/>
      <c r="D53" s="1296" t="s">
        <v>1066</v>
      </c>
      <c r="E53" s="1309"/>
      <c r="F53" s="825">
        <v>0</v>
      </c>
      <c r="G53" s="826">
        <v>0</v>
      </c>
      <c r="H53" s="827">
        <v>0</v>
      </c>
      <c r="I53" s="822">
        <v>0</v>
      </c>
      <c r="J53" s="819">
        <v>-1.7000000000000001E-2</v>
      </c>
      <c r="K53" s="820">
        <v>-0.27400000000000002</v>
      </c>
      <c r="L53" s="821">
        <v>0</v>
      </c>
      <c r="M53" s="822">
        <v>-0.29099999999999998</v>
      </c>
      <c r="N53" s="840"/>
      <c r="O53" s="829"/>
      <c r="P53" s="840"/>
      <c r="Q53" s="840"/>
      <c r="R53" s="840"/>
      <c r="S53" s="840"/>
      <c r="T53" s="840"/>
      <c r="U53" s="840"/>
      <c r="V53" s="840"/>
      <c r="W53" s="840"/>
      <c r="X53" s="840"/>
      <c r="Y53" s="840"/>
    </row>
    <row r="54" spans="2:25" ht="14.25" customHeight="1">
      <c r="B54" s="411"/>
      <c r="C54" s="464"/>
      <c r="D54" s="1264" t="s">
        <v>521</v>
      </c>
      <c r="E54" s="1265"/>
      <c r="F54" s="819">
        <v>-415.56599999999997</v>
      </c>
      <c r="G54" s="820">
        <v>-379.82</v>
      </c>
      <c r="H54" s="821">
        <v>-7.1630000000000003</v>
      </c>
      <c r="I54" s="822">
        <v>-802.54899999999998</v>
      </c>
      <c r="J54" s="819">
        <v>-334.976</v>
      </c>
      <c r="K54" s="820">
        <v>-357.786</v>
      </c>
      <c r="L54" s="821">
        <v>-6.859</v>
      </c>
      <c r="M54" s="822">
        <v>-699.62099999999998</v>
      </c>
      <c r="N54" s="839"/>
      <c r="O54" s="814"/>
      <c r="P54" s="839"/>
      <c r="Q54" s="839"/>
      <c r="R54" s="839"/>
      <c r="S54" s="839"/>
      <c r="T54" s="839"/>
      <c r="U54" s="839"/>
      <c r="V54" s="839"/>
      <c r="W54" s="839"/>
      <c r="X54" s="839"/>
      <c r="Y54" s="839"/>
    </row>
    <row r="55" spans="2:25" ht="15" thickBot="1">
      <c r="B55" s="411"/>
      <c r="C55" s="464"/>
      <c r="D55" s="1303" t="s">
        <v>520</v>
      </c>
      <c r="E55" s="1308"/>
      <c r="F55" s="830">
        <v>-115.04600000000001</v>
      </c>
      <c r="G55" s="831">
        <v>-17.786999999999999</v>
      </c>
      <c r="H55" s="832">
        <v>-4.4669999999999996</v>
      </c>
      <c r="I55" s="833">
        <v>-137.30000000000001</v>
      </c>
      <c r="J55" s="830">
        <v>-35.968000000000004</v>
      </c>
      <c r="K55" s="831">
        <v>-11.768000000000001</v>
      </c>
      <c r="L55" s="832">
        <v>-2.2029999999999998</v>
      </c>
      <c r="M55" s="833">
        <v>-49.939</v>
      </c>
      <c r="N55" s="839"/>
      <c r="O55" s="814"/>
      <c r="P55" s="839"/>
      <c r="Q55" s="839"/>
      <c r="R55" s="839"/>
      <c r="S55" s="839"/>
      <c r="T55" s="839"/>
      <c r="U55" s="839"/>
      <c r="V55" s="839"/>
      <c r="W55" s="839"/>
      <c r="X55" s="839"/>
      <c r="Y55" s="839"/>
    </row>
    <row r="56" spans="2:25" ht="15" thickBot="1">
      <c r="B56" s="1304" t="s">
        <v>519</v>
      </c>
      <c r="C56" s="1305"/>
      <c r="D56" s="1305"/>
      <c r="E56" s="1306"/>
      <c r="F56" s="810">
        <v>8821.2819999999992</v>
      </c>
      <c r="G56" s="811">
        <v>3666.9780000000001</v>
      </c>
      <c r="H56" s="812">
        <v>595.04300000000001</v>
      </c>
      <c r="I56" s="813">
        <v>13083.303</v>
      </c>
      <c r="J56" s="810">
        <v>9973.1059999999998</v>
      </c>
      <c r="K56" s="810">
        <v>3775.453</v>
      </c>
      <c r="L56" s="810">
        <v>603.23531848999994</v>
      </c>
      <c r="M56" s="810">
        <v>14351.79431849</v>
      </c>
      <c r="N56" s="416"/>
      <c r="O56" s="814"/>
      <c r="P56" s="839"/>
      <c r="Q56" s="409"/>
      <c r="R56" s="409"/>
      <c r="S56" s="409"/>
      <c r="T56" s="409"/>
      <c r="U56" s="409"/>
      <c r="V56" s="409"/>
      <c r="W56" s="409"/>
      <c r="X56" s="409"/>
      <c r="Y56" s="409"/>
    </row>
    <row r="57" spans="2:25" ht="15" customHeight="1" thickBot="1">
      <c r="B57" s="467" t="s">
        <v>518</v>
      </c>
      <c r="C57" s="468"/>
      <c r="D57" s="468"/>
      <c r="E57" s="469"/>
      <c r="F57" s="810">
        <v>3008.779</v>
      </c>
      <c r="G57" s="811">
        <v>916.08699999999999</v>
      </c>
      <c r="H57" s="812">
        <v>192.78100000000001</v>
      </c>
      <c r="I57" s="813">
        <v>4117.6469999999999</v>
      </c>
      <c r="J57" s="810">
        <v>3002.3319999999999</v>
      </c>
      <c r="K57" s="811">
        <v>1015.915</v>
      </c>
      <c r="L57" s="812">
        <v>215.79400446999998</v>
      </c>
      <c r="M57" s="813">
        <v>4234.0410044700002</v>
      </c>
      <c r="N57" s="409"/>
      <c r="O57" s="814"/>
      <c r="P57" s="409"/>
      <c r="Q57" s="409"/>
      <c r="R57" s="409"/>
      <c r="S57" s="409"/>
      <c r="T57" s="409"/>
      <c r="U57" s="409"/>
      <c r="V57" s="409"/>
      <c r="W57" s="409"/>
      <c r="X57" s="409"/>
      <c r="Y57" s="409"/>
    </row>
    <row r="58" spans="2:25" ht="14.25" customHeight="1">
      <c r="B58" s="411"/>
      <c r="C58" s="1300" t="s">
        <v>517</v>
      </c>
      <c r="D58" s="1300"/>
      <c r="E58" s="1301"/>
      <c r="F58" s="815">
        <v>3681.306</v>
      </c>
      <c r="G58" s="816">
        <v>1397.327</v>
      </c>
      <c r="H58" s="817">
        <v>257.20499999999998</v>
      </c>
      <c r="I58" s="818">
        <v>5335.8379999999997</v>
      </c>
      <c r="J58" s="815">
        <v>3825.4760000000001</v>
      </c>
      <c r="K58" s="816">
        <v>1592.1289999999999</v>
      </c>
      <c r="L58" s="817">
        <v>290.96000447</v>
      </c>
      <c r="M58" s="818">
        <v>5708.5650044699996</v>
      </c>
      <c r="N58" s="839"/>
      <c r="O58" s="814"/>
      <c r="P58" s="409"/>
      <c r="Q58" s="839"/>
      <c r="R58" s="839"/>
      <c r="S58" s="839"/>
      <c r="T58" s="839"/>
      <c r="U58" s="839"/>
      <c r="V58" s="839"/>
      <c r="W58" s="839"/>
      <c r="X58" s="839"/>
      <c r="Y58" s="839"/>
    </row>
    <row r="59" spans="2:25" ht="15" thickBot="1">
      <c r="B59" s="414"/>
      <c r="C59" s="1302" t="s">
        <v>516</v>
      </c>
      <c r="D59" s="1302"/>
      <c r="E59" s="1303"/>
      <c r="F59" s="830">
        <v>-672.52700000000004</v>
      </c>
      <c r="G59" s="831">
        <v>-481.24</v>
      </c>
      <c r="H59" s="832">
        <v>-64.424000000000007</v>
      </c>
      <c r="I59" s="833">
        <v>-1218.191</v>
      </c>
      <c r="J59" s="830">
        <v>-823.14400000000001</v>
      </c>
      <c r="K59" s="831">
        <v>-576.21400000000006</v>
      </c>
      <c r="L59" s="832">
        <v>-75.165999999999997</v>
      </c>
      <c r="M59" s="833">
        <v>-1474.5239999999999</v>
      </c>
      <c r="N59" s="839"/>
      <c r="O59" s="814"/>
      <c r="P59" s="839"/>
      <c r="Q59" s="839"/>
      <c r="R59" s="839"/>
      <c r="S59" s="839"/>
      <c r="T59" s="839"/>
      <c r="U59" s="839"/>
      <c r="V59" s="839"/>
      <c r="W59" s="839"/>
      <c r="X59" s="839"/>
      <c r="Y59" s="839"/>
    </row>
    <row r="60" spans="2:25" ht="15" customHeight="1" thickBot="1">
      <c r="B60" s="1304" t="s">
        <v>515</v>
      </c>
      <c r="C60" s="1305"/>
      <c r="D60" s="1305"/>
      <c r="E60" s="1306"/>
      <c r="F60" s="810">
        <v>15.298</v>
      </c>
      <c r="G60" s="811">
        <v>10.302</v>
      </c>
      <c r="H60" s="812">
        <v>1.2929999999999999</v>
      </c>
      <c r="I60" s="813">
        <v>26.893000000000001</v>
      </c>
      <c r="J60" s="810">
        <v>15.686999999999999</v>
      </c>
      <c r="K60" s="811">
        <v>-13.298999999999999</v>
      </c>
      <c r="L60" s="812">
        <v>-8.0000000000000002E-3</v>
      </c>
      <c r="M60" s="813">
        <v>2.38</v>
      </c>
      <c r="N60" s="409"/>
      <c r="O60" s="814"/>
      <c r="P60" s="839"/>
      <c r="Q60" s="409"/>
      <c r="R60" s="409"/>
      <c r="S60" s="409"/>
      <c r="T60" s="409"/>
      <c r="U60" s="409"/>
      <c r="V60" s="409"/>
      <c r="W60" s="409"/>
      <c r="X60" s="409"/>
      <c r="Y60" s="409"/>
    </row>
    <row r="61" spans="2:25" ht="15" customHeight="1">
      <c r="B61" s="412"/>
      <c r="C61" s="1307" t="s">
        <v>514</v>
      </c>
      <c r="D61" s="1307"/>
      <c r="E61" s="1291"/>
      <c r="F61" s="815">
        <v>14.648999999999999</v>
      </c>
      <c r="G61" s="816">
        <v>0.153</v>
      </c>
      <c r="H61" s="817">
        <v>0.98599999999999999</v>
      </c>
      <c r="I61" s="818">
        <v>15.788</v>
      </c>
      <c r="J61" s="815">
        <v>16.059000000000001</v>
      </c>
      <c r="K61" s="816">
        <v>-0.92600000000000005</v>
      </c>
      <c r="L61" s="817">
        <v>-0.30199999999999999</v>
      </c>
      <c r="M61" s="841">
        <v>14.831</v>
      </c>
      <c r="N61" s="839"/>
      <c r="O61" s="814"/>
      <c r="P61" s="409"/>
      <c r="Q61" s="839"/>
      <c r="R61" s="839"/>
      <c r="S61" s="839"/>
      <c r="T61" s="839"/>
      <c r="U61" s="839"/>
      <c r="V61" s="839"/>
      <c r="W61" s="839"/>
      <c r="X61" s="839"/>
      <c r="Y61" s="839"/>
    </row>
    <row r="62" spans="2:25" ht="15" customHeight="1">
      <c r="B62" s="412"/>
      <c r="C62" s="471"/>
      <c r="D62" s="1286" t="s">
        <v>513</v>
      </c>
      <c r="E62" s="1264"/>
      <c r="F62" s="815">
        <v>0</v>
      </c>
      <c r="G62" s="816">
        <v>1.7000000000000001E-2</v>
      </c>
      <c r="H62" s="817">
        <v>0</v>
      </c>
      <c r="I62" s="818">
        <v>1.7000000000000001E-2</v>
      </c>
      <c r="J62" s="842">
        <v>7.0000000000000001E-3</v>
      </c>
      <c r="K62" s="843">
        <v>2.8000000000000001E-2</v>
      </c>
      <c r="L62" s="844">
        <v>7.0000000000000001E-3</v>
      </c>
      <c r="M62" s="841">
        <v>4.2000000000000003E-2</v>
      </c>
      <c r="N62" s="839"/>
      <c r="O62" s="814"/>
      <c r="P62" s="839"/>
      <c r="Q62" s="839"/>
      <c r="R62" s="839"/>
      <c r="S62" s="839"/>
      <c r="T62" s="839"/>
      <c r="U62" s="839"/>
      <c r="V62" s="839"/>
      <c r="W62" s="839"/>
      <c r="X62" s="839"/>
      <c r="Y62" s="839"/>
    </row>
    <row r="63" spans="2:25" ht="14.25" customHeight="1">
      <c r="B63" s="411"/>
      <c r="C63" s="464"/>
      <c r="D63" s="1286" t="s">
        <v>512</v>
      </c>
      <c r="E63" s="1264"/>
      <c r="F63" s="819">
        <v>14.648999999999999</v>
      </c>
      <c r="G63" s="820">
        <v>0.13600000000000001</v>
      </c>
      <c r="H63" s="821">
        <v>0.98599999999999999</v>
      </c>
      <c r="I63" s="822">
        <v>15.771000000000001</v>
      </c>
      <c r="J63" s="825">
        <v>16.052</v>
      </c>
      <c r="K63" s="826">
        <v>-0.95399999999999996</v>
      </c>
      <c r="L63" s="827">
        <v>-0.309</v>
      </c>
      <c r="M63" s="834">
        <v>14.789</v>
      </c>
      <c r="N63" s="839"/>
      <c r="O63" s="814"/>
      <c r="P63" s="839"/>
      <c r="Q63" s="839"/>
      <c r="R63" s="839"/>
      <c r="S63" s="839"/>
      <c r="T63" s="839"/>
      <c r="U63" s="839"/>
      <c r="V63" s="839"/>
      <c r="W63" s="839"/>
      <c r="X63" s="839"/>
      <c r="Y63" s="839"/>
    </row>
    <row r="64" spans="2:25" ht="15" customHeight="1">
      <c r="B64" s="411"/>
      <c r="C64" s="1280" t="s">
        <v>511</v>
      </c>
      <c r="D64" s="1280"/>
      <c r="E64" s="1262"/>
      <c r="F64" s="819">
        <v>-5.1420000000000003</v>
      </c>
      <c r="G64" s="820">
        <v>9.3729999999999993</v>
      </c>
      <c r="H64" s="845">
        <v>0</v>
      </c>
      <c r="I64" s="822">
        <v>4.2309999999999999</v>
      </c>
      <c r="J64" s="825">
        <v>-6.0019999999999998</v>
      </c>
      <c r="K64" s="826">
        <v>-13.241</v>
      </c>
      <c r="L64" s="846">
        <v>0</v>
      </c>
      <c r="M64" s="834">
        <v>-19.242999999999999</v>
      </c>
      <c r="N64" s="839"/>
      <c r="O64" s="814"/>
      <c r="P64" s="839"/>
      <c r="Q64" s="839"/>
      <c r="R64" s="839"/>
      <c r="S64" s="839"/>
      <c r="T64" s="839"/>
      <c r="U64" s="839"/>
      <c r="V64" s="839"/>
      <c r="W64" s="839"/>
      <c r="X64" s="839"/>
      <c r="Y64" s="839"/>
    </row>
    <row r="65" spans="2:25" ht="27.75" customHeight="1">
      <c r="B65" s="411"/>
      <c r="C65" s="464"/>
      <c r="D65" s="1262" t="s">
        <v>510</v>
      </c>
      <c r="E65" s="1263"/>
      <c r="F65" s="819">
        <v>-5.1420000000000003</v>
      </c>
      <c r="G65" s="820">
        <v>0</v>
      </c>
      <c r="H65" s="821">
        <v>0</v>
      </c>
      <c r="I65" s="822">
        <v>-5.1420000000000003</v>
      </c>
      <c r="J65" s="825">
        <v>-6.0019999999999998</v>
      </c>
      <c r="K65" s="826">
        <v>0</v>
      </c>
      <c r="L65" s="827">
        <v>0</v>
      </c>
      <c r="M65" s="834">
        <v>-6.0019999999999998</v>
      </c>
      <c r="N65" s="839"/>
      <c r="O65" s="814"/>
      <c r="P65" s="839"/>
      <c r="Q65" s="839"/>
      <c r="R65" s="839"/>
      <c r="S65" s="839"/>
      <c r="T65" s="839"/>
      <c r="U65" s="839"/>
      <c r="V65" s="839"/>
      <c r="W65" s="839"/>
      <c r="X65" s="839"/>
      <c r="Y65" s="839"/>
    </row>
    <row r="66" spans="2:25" ht="27" customHeight="1">
      <c r="B66" s="411"/>
      <c r="C66" s="464"/>
      <c r="D66" s="1262" t="s">
        <v>509</v>
      </c>
      <c r="E66" s="1263"/>
      <c r="F66" s="819">
        <v>0</v>
      </c>
      <c r="G66" s="820">
        <v>9.3729999999999993</v>
      </c>
      <c r="H66" s="821">
        <v>0</v>
      </c>
      <c r="I66" s="822">
        <v>9.3729999999999993</v>
      </c>
      <c r="J66" s="825">
        <v>0</v>
      </c>
      <c r="K66" s="826">
        <v>-13.241</v>
      </c>
      <c r="L66" s="827">
        <v>0</v>
      </c>
      <c r="M66" s="834">
        <v>-13.241</v>
      </c>
      <c r="N66" s="839"/>
      <c r="O66" s="814"/>
      <c r="P66" s="839"/>
      <c r="Q66" s="839"/>
      <c r="R66" s="839"/>
      <c r="S66" s="839"/>
      <c r="T66" s="839"/>
      <c r="U66" s="839"/>
      <c r="V66" s="839"/>
      <c r="W66" s="839"/>
      <c r="X66" s="839"/>
      <c r="Y66" s="839"/>
    </row>
    <row r="67" spans="2:25" ht="15" customHeight="1">
      <c r="B67" s="411"/>
      <c r="C67" s="1280" t="s">
        <v>508</v>
      </c>
      <c r="D67" s="1280"/>
      <c r="E67" s="1262"/>
      <c r="F67" s="819">
        <v>2.5529999999999999</v>
      </c>
      <c r="G67" s="820">
        <v>0.26600000000000001</v>
      </c>
      <c r="H67" s="820">
        <v>0.307</v>
      </c>
      <c r="I67" s="822">
        <v>3.1259999999999999</v>
      </c>
      <c r="J67" s="819">
        <v>2.7189999999999999</v>
      </c>
      <c r="K67" s="820">
        <v>0.68799999999999994</v>
      </c>
      <c r="L67" s="820">
        <v>0.29399999999999998</v>
      </c>
      <c r="M67" s="822">
        <v>3.7010000000000001</v>
      </c>
      <c r="N67" s="839"/>
      <c r="O67" s="814"/>
      <c r="P67" s="839"/>
      <c r="Q67" s="839"/>
      <c r="R67" s="839"/>
      <c r="S67" s="839"/>
      <c r="T67" s="839"/>
      <c r="U67" s="839"/>
      <c r="V67" s="839"/>
      <c r="W67" s="839"/>
      <c r="X67" s="839"/>
      <c r="Y67" s="839"/>
    </row>
    <row r="68" spans="2:25" ht="15" customHeight="1" thickBot="1">
      <c r="B68" s="411"/>
      <c r="C68" s="1280" t="s">
        <v>1067</v>
      </c>
      <c r="D68" s="1280"/>
      <c r="E68" s="1262"/>
      <c r="F68" s="830">
        <v>3.238</v>
      </c>
      <c r="G68" s="831">
        <v>0.51</v>
      </c>
      <c r="H68" s="832">
        <v>0</v>
      </c>
      <c r="I68" s="833">
        <v>3.7480000000000002</v>
      </c>
      <c r="J68" s="847">
        <v>2.911</v>
      </c>
      <c r="K68" s="848">
        <v>0.18</v>
      </c>
      <c r="L68" s="849">
        <v>0</v>
      </c>
      <c r="M68" s="850">
        <v>3.0910000000000002</v>
      </c>
      <c r="N68" s="839"/>
      <c r="O68" s="814"/>
      <c r="P68" s="839"/>
      <c r="Q68" s="839"/>
      <c r="R68" s="839"/>
      <c r="S68" s="839"/>
      <c r="T68" s="839"/>
      <c r="U68" s="839"/>
      <c r="V68" s="839"/>
      <c r="W68" s="839"/>
      <c r="X68" s="839"/>
      <c r="Y68" s="839"/>
    </row>
    <row r="69" spans="2:25" ht="27.75" customHeight="1" thickBot="1">
      <c r="B69" s="1281" t="s">
        <v>507</v>
      </c>
      <c r="C69" s="1282"/>
      <c r="D69" s="1282"/>
      <c r="E69" s="1282"/>
      <c r="F69" s="810">
        <v>0</v>
      </c>
      <c r="G69" s="811">
        <v>0</v>
      </c>
      <c r="H69" s="812">
        <v>0</v>
      </c>
      <c r="I69" s="813">
        <v>0</v>
      </c>
      <c r="J69" s="810">
        <v>-0.56100000000000005</v>
      </c>
      <c r="K69" s="811">
        <v>0</v>
      </c>
      <c r="L69" s="812">
        <v>0</v>
      </c>
      <c r="M69" s="813">
        <v>-0.56100000000000005</v>
      </c>
      <c r="N69" s="409"/>
      <c r="O69" s="814"/>
      <c r="P69" s="839"/>
      <c r="Q69" s="409"/>
      <c r="R69" s="409"/>
      <c r="S69" s="409"/>
      <c r="T69" s="409"/>
      <c r="U69" s="409"/>
      <c r="V69" s="409"/>
      <c r="W69" s="409"/>
      <c r="X69" s="409"/>
      <c r="Y69" s="409"/>
    </row>
    <row r="70" spans="2:25" s="828" customFormat="1" ht="27.75" customHeight="1" thickBot="1">
      <c r="B70" s="851"/>
      <c r="C70" s="1294" t="s">
        <v>1068</v>
      </c>
      <c r="D70" s="1294"/>
      <c r="E70" s="1295"/>
      <c r="F70" s="852">
        <v>0</v>
      </c>
      <c r="G70" s="853">
        <v>0</v>
      </c>
      <c r="H70" s="854">
        <v>0</v>
      </c>
      <c r="I70" s="822">
        <v>0</v>
      </c>
      <c r="J70" s="819">
        <v>-0.56100000000000005</v>
      </c>
      <c r="K70" s="820">
        <v>0</v>
      </c>
      <c r="L70" s="821">
        <v>0</v>
      </c>
      <c r="M70" s="822">
        <v>-0.56100000000000005</v>
      </c>
      <c r="N70" s="855"/>
      <c r="O70" s="829"/>
      <c r="P70" s="840"/>
      <c r="Q70" s="855"/>
      <c r="R70" s="855"/>
      <c r="S70" s="855"/>
      <c r="T70" s="855"/>
      <c r="U70" s="855"/>
      <c r="V70" s="855"/>
      <c r="W70" s="855"/>
      <c r="X70" s="855"/>
      <c r="Y70" s="855"/>
    </row>
    <row r="71" spans="2:25" s="828" customFormat="1" ht="27.75" customHeight="1" thickBot="1">
      <c r="B71" s="823"/>
      <c r="C71" s="824"/>
      <c r="D71" s="1296" t="s">
        <v>1069</v>
      </c>
      <c r="E71" s="1297"/>
      <c r="F71" s="852">
        <v>0</v>
      </c>
      <c r="G71" s="853">
        <v>0</v>
      </c>
      <c r="H71" s="854">
        <v>0</v>
      </c>
      <c r="I71" s="822">
        <v>0</v>
      </c>
      <c r="J71" s="819">
        <v>-0.56100000000000005</v>
      </c>
      <c r="K71" s="820">
        <v>0</v>
      </c>
      <c r="L71" s="821">
        <v>0</v>
      </c>
      <c r="M71" s="822">
        <v>-0.56100000000000005</v>
      </c>
      <c r="N71" s="855"/>
      <c r="O71" s="829"/>
      <c r="P71" s="840"/>
      <c r="Q71" s="855"/>
      <c r="R71" s="855"/>
      <c r="S71" s="855"/>
      <c r="T71" s="855"/>
      <c r="U71" s="855"/>
      <c r="V71" s="855"/>
      <c r="W71" s="855"/>
      <c r="X71" s="855"/>
      <c r="Y71" s="855"/>
    </row>
    <row r="72" spans="2:25" ht="15.75" customHeight="1" thickBot="1">
      <c r="B72" s="1281" t="s">
        <v>506</v>
      </c>
      <c r="C72" s="1282"/>
      <c r="D72" s="1282"/>
      <c r="E72" s="1282"/>
      <c r="F72" s="810">
        <v>451.084</v>
      </c>
      <c r="G72" s="811">
        <v>136.85300000000001</v>
      </c>
      <c r="H72" s="812">
        <v>34.146999999999998</v>
      </c>
      <c r="I72" s="813">
        <v>622.08399999999995</v>
      </c>
      <c r="J72" s="810">
        <v>477.40699999999998</v>
      </c>
      <c r="K72" s="811">
        <v>195.625</v>
      </c>
      <c r="L72" s="812">
        <v>50.371316099999895</v>
      </c>
      <c r="M72" s="813">
        <v>723.40331609999998</v>
      </c>
      <c r="N72" s="409"/>
      <c r="O72" s="814"/>
      <c r="P72" s="409"/>
      <c r="Q72" s="409"/>
      <c r="R72" s="409"/>
      <c r="S72" s="409"/>
      <c r="T72" s="409"/>
      <c r="U72" s="409"/>
      <c r="V72" s="409"/>
      <c r="W72" s="409"/>
      <c r="X72" s="409"/>
      <c r="Y72" s="409"/>
    </row>
    <row r="73" spans="2:25">
      <c r="B73" s="415"/>
      <c r="C73" s="1278" t="s">
        <v>505</v>
      </c>
      <c r="D73" s="1279"/>
      <c r="E73" s="1279"/>
      <c r="F73" s="815">
        <v>481.61900000000003</v>
      </c>
      <c r="G73" s="816">
        <v>180.98099999999999</v>
      </c>
      <c r="H73" s="817">
        <v>30.062999999999999</v>
      </c>
      <c r="I73" s="818">
        <v>692.66300000000001</v>
      </c>
      <c r="J73" s="815">
        <v>545.78200000000004</v>
      </c>
      <c r="K73" s="816">
        <v>211.52699999999999</v>
      </c>
      <c r="L73" s="817">
        <v>44.702103539999996</v>
      </c>
      <c r="M73" s="818">
        <v>802.01110354000002</v>
      </c>
      <c r="N73" s="839"/>
      <c r="O73" s="814"/>
      <c r="P73" s="409"/>
      <c r="Q73" s="839"/>
      <c r="R73" s="839"/>
      <c r="S73" s="839"/>
      <c r="T73" s="839"/>
      <c r="U73" s="839"/>
      <c r="V73" s="839"/>
      <c r="W73" s="839"/>
      <c r="X73" s="839"/>
      <c r="Y73" s="839"/>
    </row>
    <row r="74" spans="2:25" ht="14.25" customHeight="1">
      <c r="B74" s="411"/>
      <c r="C74" s="1264" t="s">
        <v>504</v>
      </c>
      <c r="D74" s="1265"/>
      <c r="E74" s="1265"/>
      <c r="F74" s="819">
        <v>-61.56</v>
      </c>
      <c r="G74" s="820">
        <v>-67.703999999999994</v>
      </c>
      <c r="H74" s="821">
        <v>3.7909999999999999</v>
      </c>
      <c r="I74" s="822">
        <v>-125.473</v>
      </c>
      <c r="J74" s="819">
        <v>-114.69799999999999</v>
      </c>
      <c r="K74" s="820">
        <v>-72.534999999999997</v>
      </c>
      <c r="L74" s="821">
        <v>5.2852125599998985</v>
      </c>
      <c r="M74" s="822">
        <v>-181.9477874400001</v>
      </c>
      <c r="N74" s="839"/>
      <c r="O74" s="814"/>
      <c r="P74" s="409"/>
      <c r="Q74" s="839"/>
      <c r="R74" s="839"/>
      <c r="S74" s="839"/>
      <c r="T74" s="839"/>
      <c r="U74" s="839"/>
      <c r="V74" s="839"/>
      <c r="W74" s="839"/>
      <c r="X74" s="839"/>
      <c r="Y74" s="839"/>
    </row>
    <row r="75" spans="2:25" ht="15" thickBot="1">
      <c r="B75" s="414"/>
      <c r="C75" s="1298" t="s">
        <v>503</v>
      </c>
      <c r="D75" s="1299"/>
      <c r="E75" s="1299"/>
      <c r="F75" s="830">
        <v>31.024999999999999</v>
      </c>
      <c r="G75" s="831">
        <v>23.576000000000001</v>
      </c>
      <c r="H75" s="832">
        <v>0.29299999999999998</v>
      </c>
      <c r="I75" s="833">
        <v>54.893999999999998</v>
      </c>
      <c r="J75" s="830">
        <v>46.323</v>
      </c>
      <c r="K75" s="831">
        <v>56.633000000000003</v>
      </c>
      <c r="L75" s="832">
        <v>0.38400000000000001</v>
      </c>
      <c r="M75" s="833">
        <v>103.34</v>
      </c>
      <c r="N75" s="839"/>
      <c r="O75" s="814"/>
      <c r="P75" s="409"/>
      <c r="Q75" s="839"/>
      <c r="R75" s="839"/>
      <c r="S75" s="839"/>
      <c r="T75" s="839"/>
      <c r="U75" s="839"/>
      <c r="V75" s="839"/>
      <c r="W75" s="839"/>
      <c r="X75" s="839"/>
      <c r="Y75" s="839"/>
    </row>
    <row r="76" spans="2:25" ht="15" thickBot="1">
      <c r="B76" s="1276" t="s">
        <v>502</v>
      </c>
      <c r="C76" s="1277"/>
      <c r="D76" s="1277"/>
      <c r="E76" s="1277"/>
      <c r="F76" s="810">
        <v>930.71199999999999</v>
      </c>
      <c r="G76" s="811">
        <v>535.07500000000005</v>
      </c>
      <c r="H76" s="812">
        <v>85.977999999999994</v>
      </c>
      <c r="I76" s="813">
        <v>1551.7650000000001</v>
      </c>
      <c r="J76" s="810">
        <v>1136.777</v>
      </c>
      <c r="K76" s="811">
        <v>832.16099999999994</v>
      </c>
      <c r="L76" s="812">
        <v>119.11171072</v>
      </c>
      <c r="M76" s="813">
        <v>2088.0497107199999</v>
      </c>
      <c r="N76" s="409"/>
      <c r="O76" s="814"/>
      <c r="P76" s="839"/>
      <c r="Q76" s="409"/>
      <c r="R76" s="409"/>
      <c r="S76" s="409"/>
      <c r="T76" s="409"/>
      <c r="U76" s="409"/>
      <c r="V76" s="409"/>
      <c r="W76" s="409"/>
      <c r="X76" s="409"/>
      <c r="Y76" s="409"/>
    </row>
    <row r="77" spans="2:25" ht="15" customHeight="1">
      <c r="B77" s="412"/>
      <c r="C77" s="1291" t="s">
        <v>501</v>
      </c>
      <c r="D77" s="1292"/>
      <c r="E77" s="1293"/>
      <c r="F77" s="815">
        <v>80.153999999999996</v>
      </c>
      <c r="G77" s="816">
        <v>20.077999999999999</v>
      </c>
      <c r="H77" s="817">
        <v>7.4640000000000004</v>
      </c>
      <c r="I77" s="818">
        <v>107.696</v>
      </c>
      <c r="J77" s="815">
        <v>82.372</v>
      </c>
      <c r="K77" s="816">
        <v>17.533000000000001</v>
      </c>
      <c r="L77" s="817">
        <v>6.7229999999999999</v>
      </c>
      <c r="M77" s="818">
        <v>106.628</v>
      </c>
      <c r="N77" s="839"/>
      <c r="O77" s="814"/>
      <c r="P77" s="839"/>
      <c r="Q77" s="839"/>
      <c r="R77" s="839"/>
      <c r="S77" s="839"/>
      <c r="T77" s="839"/>
      <c r="U77" s="839"/>
      <c r="V77" s="839"/>
      <c r="W77" s="839"/>
      <c r="X77" s="839"/>
      <c r="Y77" s="839"/>
    </row>
    <row r="78" spans="2:25" ht="15" customHeight="1">
      <c r="B78" s="411"/>
      <c r="C78" s="1280" t="s">
        <v>500</v>
      </c>
      <c r="D78" s="1280"/>
      <c r="E78" s="1280"/>
      <c r="F78" s="819">
        <v>1.7909999999999999</v>
      </c>
      <c r="G78" s="820">
        <v>15.54</v>
      </c>
      <c r="H78" s="821">
        <v>0</v>
      </c>
      <c r="I78" s="822">
        <v>17.331</v>
      </c>
      <c r="J78" s="819">
        <v>3.4089999999999998</v>
      </c>
      <c r="K78" s="820">
        <v>7.2539999999999996</v>
      </c>
      <c r="L78" s="821">
        <v>0.22</v>
      </c>
      <c r="M78" s="822">
        <v>10.882999999999999</v>
      </c>
      <c r="N78" s="839"/>
      <c r="O78" s="814"/>
      <c r="P78" s="839"/>
      <c r="Q78" s="839"/>
      <c r="R78" s="839"/>
      <c r="S78" s="839"/>
      <c r="T78" s="839"/>
      <c r="U78" s="839"/>
      <c r="V78" s="839"/>
      <c r="W78" s="839"/>
      <c r="X78" s="839"/>
      <c r="Y78" s="839"/>
    </row>
    <row r="79" spans="2:25" ht="15" customHeight="1">
      <c r="B79" s="411"/>
      <c r="C79" s="1286" t="s">
        <v>499</v>
      </c>
      <c r="D79" s="1286"/>
      <c r="E79" s="1286"/>
      <c r="F79" s="819">
        <v>62.323</v>
      </c>
      <c r="G79" s="820">
        <v>117.21299999999999</v>
      </c>
      <c r="H79" s="821">
        <v>15.519</v>
      </c>
      <c r="I79" s="822">
        <v>195.05500000000001</v>
      </c>
      <c r="J79" s="819">
        <v>167.892</v>
      </c>
      <c r="K79" s="820">
        <v>335.06200000000001</v>
      </c>
      <c r="L79" s="821">
        <v>64.960999999999999</v>
      </c>
      <c r="M79" s="822">
        <v>567.91499999999996</v>
      </c>
      <c r="N79" s="839"/>
      <c r="O79" s="814"/>
      <c r="P79" s="409"/>
      <c r="Q79" s="839"/>
      <c r="R79" s="839"/>
      <c r="S79" s="839"/>
      <c r="T79" s="839"/>
      <c r="U79" s="839"/>
      <c r="V79" s="839"/>
      <c r="W79" s="839"/>
      <c r="X79" s="839"/>
      <c r="Y79" s="839"/>
    </row>
    <row r="80" spans="2:25" ht="15" customHeight="1">
      <c r="B80" s="411"/>
      <c r="C80" s="1280" t="s">
        <v>498</v>
      </c>
      <c r="D80" s="1280"/>
      <c r="E80" s="1280"/>
      <c r="F80" s="819">
        <v>333.90300000000002</v>
      </c>
      <c r="G80" s="820">
        <v>149.625</v>
      </c>
      <c r="H80" s="821">
        <v>11.792</v>
      </c>
      <c r="I80" s="822">
        <v>495.32</v>
      </c>
      <c r="J80" s="819">
        <v>342.38200000000001</v>
      </c>
      <c r="K80" s="820">
        <v>59.231999999999999</v>
      </c>
      <c r="L80" s="821">
        <v>11.685</v>
      </c>
      <c r="M80" s="822">
        <v>413.29899999999998</v>
      </c>
      <c r="N80" s="839"/>
      <c r="O80" s="814"/>
      <c r="P80" s="839"/>
      <c r="Q80" s="839"/>
      <c r="R80" s="839"/>
      <c r="S80" s="839"/>
      <c r="T80" s="839"/>
      <c r="U80" s="839"/>
      <c r="V80" s="839"/>
      <c r="W80" s="839"/>
      <c r="X80" s="839"/>
      <c r="Y80" s="839"/>
    </row>
    <row r="81" spans="2:25" ht="14.25" customHeight="1">
      <c r="B81" s="411"/>
      <c r="C81" s="1286" t="s">
        <v>497</v>
      </c>
      <c r="D81" s="1286"/>
      <c r="E81" s="1286"/>
      <c r="F81" s="819">
        <v>18.785</v>
      </c>
      <c r="G81" s="820">
        <v>9.68</v>
      </c>
      <c r="H81" s="821">
        <v>0.124</v>
      </c>
      <c r="I81" s="822">
        <v>28.588999999999999</v>
      </c>
      <c r="J81" s="819">
        <v>19.792000000000002</v>
      </c>
      <c r="K81" s="820">
        <v>30.712</v>
      </c>
      <c r="L81" s="821">
        <v>0</v>
      </c>
      <c r="M81" s="822">
        <v>50.503999999999998</v>
      </c>
      <c r="N81" s="839"/>
      <c r="O81" s="814"/>
      <c r="P81" s="839"/>
      <c r="Q81" s="839"/>
      <c r="R81" s="839"/>
      <c r="S81" s="839"/>
      <c r="T81" s="839"/>
      <c r="U81" s="839"/>
      <c r="V81" s="839"/>
      <c r="W81" s="839"/>
      <c r="X81" s="839"/>
      <c r="Y81" s="839"/>
    </row>
    <row r="82" spans="2:25" ht="14.25" customHeight="1">
      <c r="B82" s="411"/>
      <c r="C82" s="1286" t="s">
        <v>496</v>
      </c>
      <c r="D82" s="1286"/>
      <c r="E82" s="1286"/>
      <c r="F82" s="819">
        <v>285.25200000000001</v>
      </c>
      <c r="G82" s="820">
        <v>188.35499999999999</v>
      </c>
      <c r="H82" s="821">
        <v>21.597999999999999</v>
      </c>
      <c r="I82" s="822">
        <v>495.20499999999998</v>
      </c>
      <c r="J82" s="819">
        <v>257.733</v>
      </c>
      <c r="K82" s="820">
        <v>347.66199999999998</v>
      </c>
      <c r="L82" s="821">
        <v>18.810657719999998</v>
      </c>
      <c r="M82" s="822">
        <v>624.20565771999998</v>
      </c>
      <c r="N82" s="839"/>
      <c r="O82" s="814"/>
      <c r="P82" s="839"/>
      <c r="Q82" s="839"/>
      <c r="R82" s="839"/>
      <c r="S82" s="839"/>
      <c r="T82" s="839"/>
      <c r="U82" s="839"/>
      <c r="V82" s="839"/>
      <c r="W82" s="839"/>
      <c r="X82" s="839"/>
      <c r="Y82" s="839"/>
    </row>
    <row r="83" spans="2:25" ht="15" customHeight="1">
      <c r="B83" s="411"/>
      <c r="C83" s="1262" t="s">
        <v>495</v>
      </c>
      <c r="D83" s="1263"/>
      <c r="E83" s="1287"/>
      <c r="F83" s="819">
        <v>148.476</v>
      </c>
      <c r="G83" s="820">
        <v>33.951999999999998</v>
      </c>
      <c r="H83" s="821">
        <v>29.468</v>
      </c>
      <c r="I83" s="822">
        <v>211.89599999999999</v>
      </c>
      <c r="J83" s="819">
        <v>263.02199999999999</v>
      </c>
      <c r="K83" s="820">
        <v>30.312000000000001</v>
      </c>
      <c r="L83" s="821">
        <v>16.586053</v>
      </c>
      <c r="M83" s="822">
        <v>309.920053</v>
      </c>
      <c r="N83" s="839"/>
      <c r="O83" s="814"/>
      <c r="P83" s="839"/>
      <c r="Q83" s="839"/>
      <c r="R83" s="839"/>
      <c r="S83" s="839"/>
      <c r="T83" s="839"/>
      <c r="U83" s="839"/>
      <c r="V83" s="839"/>
      <c r="W83" s="839"/>
      <c r="X83" s="839"/>
      <c r="Y83" s="839"/>
    </row>
    <row r="84" spans="2:25" ht="15" customHeight="1" thickBot="1">
      <c r="B84" s="856"/>
      <c r="C84" s="1262" t="s">
        <v>494</v>
      </c>
      <c r="D84" s="1263"/>
      <c r="E84" s="1287"/>
      <c r="F84" s="830">
        <v>2.8000000000000001E-2</v>
      </c>
      <c r="G84" s="831">
        <v>0.63200000000000001</v>
      </c>
      <c r="H84" s="832">
        <v>1.2999999999999999E-2</v>
      </c>
      <c r="I84" s="833">
        <v>0.67300000000000004</v>
      </c>
      <c r="J84" s="857">
        <v>0.17499999999999999</v>
      </c>
      <c r="K84" s="858">
        <v>4.3940000000000001</v>
      </c>
      <c r="L84" s="859">
        <v>0.126</v>
      </c>
      <c r="M84" s="860">
        <v>4.6950000000000003</v>
      </c>
      <c r="N84" s="839"/>
      <c r="O84" s="814"/>
      <c r="P84" s="839"/>
      <c r="Q84" s="839"/>
      <c r="R84" s="839"/>
      <c r="S84" s="839"/>
      <c r="T84" s="839"/>
      <c r="U84" s="839"/>
      <c r="V84" s="839"/>
      <c r="W84" s="839"/>
      <c r="X84" s="839"/>
      <c r="Y84" s="839"/>
    </row>
    <row r="85" spans="2:25" ht="27" customHeight="1" thickBot="1">
      <c r="B85" s="1288" t="s">
        <v>493</v>
      </c>
      <c r="C85" s="1289"/>
      <c r="D85" s="1289"/>
      <c r="E85" s="1290"/>
      <c r="F85" s="810">
        <v>-3579.2280000000001</v>
      </c>
      <c r="G85" s="811">
        <v>-562.09500000000003</v>
      </c>
      <c r="H85" s="861">
        <v>-58.548999999999999</v>
      </c>
      <c r="I85" s="813">
        <v>-4199.8720000000003</v>
      </c>
      <c r="J85" s="810">
        <v>-3496.6680000000001</v>
      </c>
      <c r="K85" s="811">
        <v>-394.72399999999999</v>
      </c>
      <c r="L85" s="861">
        <v>-29.177</v>
      </c>
      <c r="M85" s="813">
        <v>-3920.569</v>
      </c>
      <c r="N85" s="409"/>
      <c r="O85" s="814"/>
      <c r="P85" s="839"/>
      <c r="Q85" s="409"/>
      <c r="R85" s="409"/>
      <c r="S85" s="409"/>
      <c r="T85" s="409"/>
      <c r="U85" s="409"/>
      <c r="V85" s="409"/>
      <c r="W85" s="409"/>
      <c r="X85" s="409"/>
      <c r="Y85" s="409"/>
    </row>
    <row r="86" spans="2:25" ht="15" customHeight="1">
      <c r="B86" s="412"/>
      <c r="C86" s="1291" t="s">
        <v>492</v>
      </c>
      <c r="D86" s="1292"/>
      <c r="E86" s="1292"/>
      <c r="F86" s="815">
        <v>-6295.5190000000002</v>
      </c>
      <c r="G86" s="816">
        <v>-1404.5509999999999</v>
      </c>
      <c r="H86" s="862">
        <v>-400.697</v>
      </c>
      <c r="I86" s="818">
        <v>-8100.7669999999998</v>
      </c>
      <c r="J86" s="815">
        <v>-6417.2290000000003</v>
      </c>
      <c r="K86" s="816">
        <v>-1890.3</v>
      </c>
      <c r="L86" s="862">
        <v>-256.97399999999999</v>
      </c>
      <c r="M86" s="818">
        <v>-8564.5030000000006</v>
      </c>
      <c r="N86" s="839"/>
      <c r="O86" s="814"/>
      <c r="P86" s="839"/>
      <c r="Q86" s="839"/>
      <c r="R86" s="839"/>
      <c r="S86" s="839"/>
      <c r="T86" s="839"/>
      <c r="U86" s="839"/>
      <c r="V86" s="839"/>
      <c r="W86" s="839"/>
      <c r="X86" s="839"/>
      <c r="Y86" s="839"/>
    </row>
    <row r="87" spans="2:25" ht="23.25" customHeight="1">
      <c r="B87" s="411"/>
      <c r="C87" s="464"/>
      <c r="D87" s="1280" t="s">
        <v>491</v>
      </c>
      <c r="E87" s="1262"/>
      <c r="F87" s="819">
        <v>-6263.2089999999998</v>
      </c>
      <c r="G87" s="820">
        <v>-1388.8</v>
      </c>
      <c r="H87" s="863">
        <v>-395.31099999999998</v>
      </c>
      <c r="I87" s="822">
        <v>-8047.32</v>
      </c>
      <c r="J87" s="819">
        <v>-6396.4840000000004</v>
      </c>
      <c r="K87" s="820">
        <v>-1812.163</v>
      </c>
      <c r="L87" s="863">
        <v>-255.85400000000001</v>
      </c>
      <c r="M87" s="822">
        <v>-8464.5010000000002</v>
      </c>
      <c r="N87" s="839"/>
      <c r="O87" s="814"/>
      <c r="P87" s="839"/>
      <c r="Q87" s="839"/>
      <c r="R87" s="839"/>
      <c r="S87" s="839"/>
      <c r="T87" s="839"/>
      <c r="U87" s="839"/>
      <c r="V87" s="839"/>
      <c r="W87" s="839"/>
      <c r="X87" s="839"/>
      <c r="Y87" s="839"/>
    </row>
    <row r="88" spans="2:25" ht="26.25" customHeight="1">
      <c r="B88" s="411"/>
      <c r="C88" s="464"/>
      <c r="D88" s="1280" t="s">
        <v>490</v>
      </c>
      <c r="E88" s="1262"/>
      <c r="F88" s="819">
        <v>-32.31</v>
      </c>
      <c r="G88" s="820">
        <v>-15.750999999999999</v>
      </c>
      <c r="H88" s="863">
        <v>-5.3860000000000001</v>
      </c>
      <c r="I88" s="822">
        <v>-53.447000000000003</v>
      </c>
      <c r="J88" s="819">
        <v>-20.745000000000001</v>
      </c>
      <c r="K88" s="820">
        <v>-78.137</v>
      </c>
      <c r="L88" s="863">
        <v>-1.1200000000000001</v>
      </c>
      <c r="M88" s="822">
        <v>-100.002</v>
      </c>
      <c r="N88" s="839"/>
      <c r="O88" s="814"/>
      <c r="P88" s="409"/>
      <c r="Q88" s="839"/>
      <c r="R88" s="839"/>
      <c r="S88" s="839"/>
      <c r="T88" s="839"/>
      <c r="U88" s="839"/>
      <c r="V88" s="839"/>
      <c r="W88" s="839"/>
      <c r="X88" s="839"/>
      <c r="Y88" s="839"/>
    </row>
    <row r="89" spans="2:25" ht="25.5" customHeight="1">
      <c r="B89" s="411"/>
      <c r="C89" s="1280" t="s">
        <v>489</v>
      </c>
      <c r="D89" s="1280"/>
      <c r="E89" s="1262"/>
      <c r="F89" s="819">
        <v>2716.2910000000002</v>
      </c>
      <c r="G89" s="820">
        <v>842.45600000000002</v>
      </c>
      <c r="H89" s="845">
        <v>342.14800000000002</v>
      </c>
      <c r="I89" s="822">
        <v>3900.895</v>
      </c>
      <c r="J89" s="819">
        <v>2920.5610000000001</v>
      </c>
      <c r="K89" s="820">
        <v>1495.576</v>
      </c>
      <c r="L89" s="845">
        <v>227.797</v>
      </c>
      <c r="M89" s="822">
        <v>4643.9340000000002</v>
      </c>
      <c r="N89" s="839"/>
      <c r="O89" s="814"/>
      <c r="P89" s="839"/>
      <c r="Q89" s="839"/>
      <c r="R89" s="839"/>
      <c r="S89" s="839"/>
      <c r="T89" s="839"/>
      <c r="U89" s="839"/>
      <c r="V89" s="839"/>
      <c r="W89" s="839"/>
      <c r="X89" s="839"/>
      <c r="Y89" s="839"/>
    </row>
    <row r="90" spans="2:25" ht="28.5" customHeight="1">
      <c r="B90" s="411"/>
      <c r="C90" s="464"/>
      <c r="D90" s="1280" t="s">
        <v>488</v>
      </c>
      <c r="E90" s="1262"/>
      <c r="F90" s="819">
        <v>2687.4780000000001</v>
      </c>
      <c r="G90" s="820">
        <v>825.34799999999996</v>
      </c>
      <c r="H90" s="821">
        <v>331.404</v>
      </c>
      <c r="I90" s="822">
        <v>3844.23</v>
      </c>
      <c r="J90" s="819">
        <v>2894.8609999999999</v>
      </c>
      <c r="K90" s="820">
        <v>1463.1220000000001</v>
      </c>
      <c r="L90" s="821">
        <v>218.45699999999999</v>
      </c>
      <c r="M90" s="822">
        <v>4576.4399999999996</v>
      </c>
      <c r="N90" s="839"/>
      <c r="O90" s="814"/>
      <c r="P90" s="839"/>
      <c r="Q90" s="839"/>
      <c r="R90" s="839"/>
      <c r="S90" s="839"/>
      <c r="T90" s="839"/>
      <c r="U90" s="839"/>
      <c r="V90" s="839"/>
      <c r="W90" s="839"/>
      <c r="X90" s="839"/>
      <c r="Y90" s="839"/>
    </row>
    <row r="91" spans="2:25" ht="25.5" customHeight="1" thickBot="1">
      <c r="B91" s="411"/>
      <c r="C91" s="464"/>
      <c r="D91" s="1280" t="s">
        <v>487</v>
      </c>
      <c r="E91" s="1262"/>
      <c r="F91" s="819">
        <v>28.812999999999999</v>
      </c>
      <c r="G91" s="820">
        <v>17.108000000000001</v>
      </c>
      <c r="H91" s="821">
        <v>10.744</v>
      </c>
      <c r="I91" s="822">
        <v>56.664999999999999</v>
      </c>
      <c r="J91" s="819">
        <v>25.7</v>
      </c>
      <c r="K91" s="820">
        <v>32.454000000000001</v>
      </c>
      <c r="L91" s="821">
        <v>9.34</v>
      </c>
      <c r="M91" s="822">
        <v>67.494</v>
      </c>
      <c r="N91" s="839"/>
      <c r="O91" s="814"/>
      <c r="P91" s="839"/>
      <c r="Q91" s="839"/>
      <c r="R91" s="839"/>
      <c r="S91" s="839"/>
      <c r="T91" s="839"/>
      <c r="U91" s="839"/>
      <c r="V91" s="839"/>
      <c r="W91" s="839"/>
      <c r="X91" s="839"/>
      <c r="Y91" s="839"/>
    </row>
    <row r="92" spans="2:25" ht="15" customHeight="1" thickBot="1">
      <c r="B92" s="1281" t="s">
        <v>486</v>
      </c>
      <c r="C92" s="1282"/>
      <c r="D92" s="1282"/>
      <c r="E92" s="1283"/>
      <c r="F92" s="810">
        <v>-412.52300000000002</v>
      </c>
      <c r="G92" s="811">
        <v>-299.10500000000002</v>
      </c>
      <c r="H92" s="812">
        <v>-68.989999999999995</v>
      </c>
      <c r="I92" s="813">
        <v>-780.61800000000005</v>
      </c>
      <c r="J92" s="810">
        <v>-621.08199999999999</v>
      </c>
      <c r="K92" s="811">
        <v>-387.15899999999999</v>
      </c>
      <c r="L92" s="812">
        <v>-73.191000000000003</v>
      </c>
      <c r="M92" s="813">
        <v>-1081.432</v>
      </c>
      <c r="N92" s="409"/>
      <c r="O92" s="814"/>
      <c r="P92" s="839"/>
      <c r="Q92" s="409"/>
      <c r="R92" s="409"/>
      <c r="S92" s="409"/>
      <c r="T92" s="409"/>
      <c r="U92" s="409"/>
      <c r="V92" s="409"/>
      <c r="W92" s="409"/>
      <c r="X92" s="409"/>
      <c r="Y92" s="409"/>
    </row>
    <row r="93" spans="2:25" ht="30" customHeight="1">
      <c r="B93" s="408"/>
      <c r="C93" s="1284" t="s">
        <v>485</v>
      </c>
      <c r="D93" s="1284"/>
      <c r="E93" s="1285"/>
      <c r="F93" s="857">
        <v>-603.61199999999997</v>
      </c>
      <c r="G93" s="858">
        <v>-375.41899999999998</v>
      </c>
      <c r="H93" s="864">
        <v>-79.950999999999993</v>
      </c>
      <c r="I93" s="860">
        <v>-1058.982</v>
      </c>
      <c r="J93" s="857">
        <v>-677.01400000000001</v>
      </c>
      <c r="K93" s="858">
        <v>-450.125</v>
      </c>
      <c r="L93" s="864">
        <v>-82.801000000000002</v>
      </c>
      <c r="M93" s="860">
        <v>-1209.94</v>
      </c>
      <c r="N93" s="839"/>
      <c r="O93" s="814"/>
      <c r="P93" s="839"/>
      <c r="Q93" s="839"/>
      <c r="R93" s="839"/>
      <c r="S93" s="839"/>
      <c r="T93" s="839"/>
      <c r="U93" s="839"/>
      <c r="V93" s="839"/>
      <c r="W93" s="839"/>
      <c r="X93" s="839"/>
      <c r="Y93" s="839"/>
    </row>
    <row r="94" spans="2:25" ht="30" customHeight="1" thickBot="1">
      <c r="B94" s="410"/>
      <c r="C94" s="1274" t="s">
        <v>484</v>
      </c>
      <c r="D94" s="1275"/>
      <c r="E94" s="1275"/>
      <c r="F94" s="865">
        <v>191.089</v>
      </c>
      <c r="G94" s="866">
        <v>76.313999999999993</v>
      </c>
      <c r="H94" s="867">
        <v>10.961</v>
      </c>
      <c r="I94" s="868">
        <v>278.36399999999998</v>
      </c>
      <c r="J94" s="865">
        <v>55.932000000000002</v>
      </c>
      <c r="K94" s="866">
        <v>62.966000000000001</v>
      </c>
      <c r="L94" s="867">
        <v>9.61</v>
      </c>
      <c r="M94" s="868">
        <v>128.50800000000001</v>
      </c>
      <c r="N94" s="839"/>
      <c r="O94" s="814"/>
      <c r="P94" s="839"/>
      <c r="Q94" s="839"/>
      <c r="R94" s="839"/>
      <c r="S94" s="839"/>
      <c r="T94" s="839"/>
      <c r="U94" s="839"/>
      <c r="V94" s="839"/>
      <c r="W94" s="839"/>
      <c r="X94" s="839"/>
      <c r="Y94" s="839"/>
    </row>
    <row r="95" spans="2:25" ht="15" customHeight="1" thickBot="1">
      <c r="B95" s="1276" t="s">
        <v>483</v>
      </c>
      <c r="C95" s="1277"/>
      <c r="D95" s="1277"/>
      <c r="E95" s="1277"/>
      <c r="F95" s="810">
        <v>-2534.1640000000002</v>
      </c>
      <c r="G95" s="811">
        <v>-1362.482</v>
      </c>
      <c r="H95" s="812">
        <v>-362.43</v>
      </c>
      <c r="I95" s="813">
        <v>-4259.076</v>
      </c>
      <c r="J95" s="810">
        <v>-2601.7510000000002</v>
      </c>
      <c r="K95" s="811">
        <v>-1469.241</v>
      </c>
      <c r="L95" s="812">
        <v>-401.65</v>
      </c>
      <c r="M95" s="813">
        <v>-4472.6419999999998</v>
      </c>
      <c r="N95" s="409"/>
      <c r="O95" s="814"/>
      <c r="P95" s="409"/>
      <c r="Q95" s="409"/>
      <c r="R95" s="409"/>
      <c r="S95" s="409"/>
      <c r="T95" s="409"/>
      <c r="U95" s="409"/>
      <c r="V95" s="409"/>
      <c r="W95" s="409"/>
      <c r="X95" s="409"/>
      <c r="Y95" s="409"/>
    </row>
    <row r="96" spans="2:25" ht="15" thickBot="1">
      <c r="B96" s="461" t="s">
        <v>482</v>
      </c>
      <c r="C96" s="462"/>
      <c r="D96" s="462"/>
      <c r="E96" s="463"/>
      <c r="F96" s="810">
        <v>-543.20299999999997</v>
      </c>
      <c r="G96" s="811">
        <v>-343.08499999999998</v>
      </c>
      <c r="H96" s="812">
        <v>-66.867999999999995</v>
      </c>
      <c r="I96" s="813">
        <v>-953.15599999999995</v>
      </c>
      <c r="J96" s="810">
        <v>-546.81899999999996</v>
      </c>
      <c r="K96" s="811">
        <v>-388.85199999999998</v>
      </c>
      <c r="L96" s="812">
        <v>-59.741326000000001</v>
      </c>
      <c r="M96" s="813">
        <v>-995.41232600000001</v>
      </c>
      <c r="N96" s="409"/>
      <c r="O96" s="814"/>
      <c r="P96" s="839"/>
      <c r="Q96" s="409"/>
      <c r="R96" s="409"/>
      <c r="S96" s="409"/>
      <c r="T96" s="409"/>
      <c r="U96" s="409"/>
      <c r="V96" s="409"/>
      <c r="W96" s="409"/>
      <c r="X96" s="409"/>
      <c r="Y96" s="409"/>
    </row>
    <row r="97" spans="2:28" ht="15" thickBot="1">
      <c r="B97" s="1276" t="s">
        <v>481</v>
      </c>
      <c r="C97" s="1277"/>
      <c r="D97" s="1277"/>
      <c r="E97" s="1277"/>
      <c r="F97" s="810">
        <v>-3344.71</v>
      </c>
      <c r="G97" s="811">
        <v>-1863.7529999999999</v>
      </c>
      <c r="H97" s="869">
        <v>-443.46499999999997</v>
      </c>
      <c r="I97" s="813">
        <v>-5651.9279999999999</v>
      </c>
      <c r="J97" s="810">
        <v>-3243.8229999999999</v>
      </c>
      <c r="K97" s="811">
        <v>-2067.8490000000002</v>
      </c>
      <c r="L97" s="869">
        <v>-433.53794400000004</v>
      </c>
      <c r="M97" s="813">
        <v>-5745.2099440000002</v>
      </c>
      <c r="N97" s="409"/>
      <c r="O97" s="814"/>
      <c r="P97" s="839"/>
      <c r="Q97" s="409"/>
      <c r="R97" s="409"/>
      <c r="S97" s="409"/>
      <c r="T97" s="409"/>
      <c r="U97" s="409"/>
      <c r="V97" s="409"/>
      <c r="W97" s="409"/>
      <c r="X97" s="409"/>
      <c r="Y97" s="409"/>
    </row>
    <row r="98" spans="2:28">
      <c r="B98" s="408"/>
      <c r="C98" s="1278" t="s">
        <v>480</v>
      </c>
      <c r="D98" s="1279"/>
      <c r="E98" s="1279"/>
      <c r="F98" s="815">
        <v>-1926.4839999999999</v>
      </c>
      <c r="G98" s="816">
        <v>-1266.1859999999999</v>
      </c>
      <c r="H98" s="817">
        <v>-374.80200000000002</v>
      </c>
      <c r="I98" s="818">
        <v>-3567.4720000000002</v>
      </c>
      <c r="J98" s="815">
        <v>-1870.91</v>
      </c>
      <c r="K98" s="816">
        <v>-1344.3440000000001</v>
      </c>
      <c r="L98" s="817">
        <v>-337.20194400000003</v>
      </c>
      <c r="M98" s="818">
        <v>-3552.4559440000003</v>
      </c>
      <c r="N98" s="839"/>
      <c r="O98" s="814"/>
      <c r="P98" s="409"/>
      <c r="Q98" s="839"/>
      <c r="R98" s="839"/>
      <c r="S98" s="839"/>
      <c r="T98" s="839"/>
      <c r="U98" s="839"/>
      <c r="V98" s="839"/>
      <c r="W98" s="839"/>
      <c r="X98" s="839"/>
      <c r="Y98" s="839"/>
    </row>
    <row r="99" spans="2:28">
      <c r="B99" s="408"/>
      <c r="C99" s="1264" t="s">
        <v>479</v>
      </c>
      <c r="D99" s="1265"/>
      <c r="E99" s="1265"/>
      <c r="F99" s="819">
        <v>-893.85400000000004</v>
      </c>
      <c r="G99" s="820">
        <v>-230.36799999999999</v>
      </c>
      <c r="H99" s="821">
        <v>-44.680999999999997</v>
      </c>
      <c r="I99" s="822">
        <v>-1168.903</v>
      </c>
      <c r="J99" s="819">
        <v>-814.06399999999996</v>
      </c>
      <c r="K99" s="820">
        <v>-222.649</v>
      </c>
      <c r="L99" s="821">
        <v>-35.871000000000002</v>
      </c>
      <c r="M99" s="822">
        <v>-1072.5840000000001</v>
      </c>
      <c r="N99" s="839"/>
      <c r="O99" s="814"/>
      <c r="P99" s="409"/>
      <c r="Q99" s="839"/>
      <c r="R99" s="839"/>
      <c r="S99" s="839"/>
      <c r="T99" s="839"/>
      <c r="U99" s="839"/>
      <c r="V99" s="839"/>
      <c r="W99" s="839"/>
      <c r="X99" s="839"/>
      <c r="Y99" s="839"/>
    </row>
    <row r="100" spans="2:28" ht="15" customHeight="1">
      <c r="B100" s="408"/>
      <c r="C100" s="1262" t="s">
        <v>478</v>
      </c>
      <c r="D100" s="1263"/>
      <c r="E100" s="1263"/>
      <c r="F100" s="819">
        <v>-1E-3</v>
      </c>
      <c r="G100" s="820">
        <v>-0.13500000000000001</v>
      </c>
      <c r="H100" s="821">
        <v>0</v>
      </c>
      <c r="I100" s="822">
        <v>-0.13600000000000001</v>
      </c>
      <c r="J100" s="819">
        <v>-1.8220000000000001</v>
      </c>
      <c r="K100" s="820">
        <v>-4.2000000000000003E-2</v>
      </c>
      <c r="L100" s="821">
        <v>-0.46100000000000002</v>
      </c>
      <c r="M100" s="822">
        <v>-2.3250000000000002</v>
      </c>
      <c r="N100" s="839"/>
      <c r="O100" s="814"/>
      <c r="P100" s="409"/>
      <c r="Q100" s="839"/>
      <c r="R100" s="839"/>
      <c r="S100" s="839"/>
      <c r="T100" s="839"/>
      <c r="U100" s="839"/>
      <c r="V100" s="839"/>
      <c r="W100" s="839"/>
      <c r="X100" s="839"/>
      <c r="Y100" s="839"/>
    </row>
    <row r="101" spans="2:28" ht="15" customHeight="1">
      <c r="B101" s="408"/>
      <c r="C101" s="1262" t="s">
        <v>477</v>
      </c>
      <c r="D101" s="1263"/>
      <c r="E101" s="1263"/>
      <c r="F101" s="819">
        <v>-326.50900000000001</v>
      </c>
      <c r="G101" s="820">
        <v>-91.340999999999994</v>
      </c>
      <c r="H101" s="821">
        <v>-11.445</v>
      </c>
      <c r="I101" s="822">
        <v>-429.29500000000002</v>
      </c>
      <c r="J101" s="819">
        <v>-358.55399999999997</v>
      </c>
      <c r="K101" s="820">
        <v>-68.614000000000004</v>
      </c>
      <c r="L101" s="821">
        <v>-3.95</v>
      </c>
      <c r="M101" s="822">
        <v>-431.11799999999999</v>
      </c>
      <c r="N101" s="839"/>
      <c r="O101" s="814"/>
      <c r="P101" s="839"/>
      <c r="Q101" s="839"/>
      <c r="R101" s="839"/>
      <c r="S101" s="839"/>
      <c r="T101" s="839"/>
      <c r="U101" s="839"/>
      <c r="V101" s="839"/>
      <c r="W101" s="839"/>
      <c r="X101" s="839"/>
      <c r="Y101" s="839"/>
    </row>
    <row r="102" spans="2:28">
      <c r="B102" s="408"/>
      <c r="C102" s="1264" t="s">
        <v>476</v>
      </c>
      <c r="D102" s="1265"/>
      <c r="E102" s="1265"/>
      <c r="F102" s="819">
        <v>-50.043999999999997</v>
      </c>
      <c r="G102" s="820">
        <v>-48.970999999999997</v>
      </c>
      <c r="H102" s="821">
        <v>0</v>
      </c>
      <c r="I102" s="822">
        <v>-99.015000000000001</v>
      </c>
      <c r="J102" s="819">
        <v>-44.286999999999999</v>
      </c>
      <c r="K102" s="820">
        <v>-69.043999999999997</v>
      </c>
      <c r="L102" s="821">
        <v>-1.6639999999999999</v>
      </c>
      <c r="M102" s="822">
        <v>-114.995</v>
      </c>
      <c r="N102" s="839"/>
      <c r="O102" s="814"/>
      <c r="P102" s="839"/>
      <c r="Q102" s="839"/>
      <c r="R102" s="839"/>
      <c r="S102" s="839"/>
      <c r="T102" s="839"/>
      <c r="U102" s="839"/>
      <c r="V102" s="839"/>
      <c r="W102" s="839"/>
      <c r="X102" s="839"/>
      <c r="Y102" s="839"/>
    </row>
    <row r="103" spans="2:28">
      <c r="B103" s="408"/>
      <c r="C103" s="1264" t="s">
        <v>475</v>
      </c>
      <c r="D103" s="1265"/>
      <c r="E103" s="1265"/>
      <c r="F103" s="819">
        <v>-133.511</v>
      </c>
      <c r="G103" s="820">
        <v>-148.61099999999999</v>
      </c>
      <c r="H103" s="821">
        <v>-8.4629999999999992</v>
      </c>
      <c r="I103" s="822">
        <v>-290.58499999999998</v>
      </c>
      <c r="J103" s="819">
        <v>-143.11699999999999</v>
      </c>
      <c r="K103" s="820">
        <v>-200.61699999999999</v>
      </c>
      <c r="L103" s="821">
        <v>-47.57</v>
      </c>
      <c r="M103" s="822">
        <v>-391.30399999999997</v>
      </c>
      <c r="N103" s="839"/>
      <c r="O103" s="814"/>
      <c r="P103" s="839"/>
      <c r="Q103" s="839"/>
      <c r="R103" s="839"/>
      <c r="S103" s="839"/>
      <c r="T103" s="839"/>
      <c r="U103" s="839"/>
      <c r="V103" s="839"/>
      <c r="W103" s="839"/>
      <c r="X103" s="839"/>
      <c r="Y103" s="839"/>
    </row>
    <row r="104" spans="2:28" ht="15" thickBot="1">
      <c r="B104" s="407"/>
      <c r="C104" s="1266" t="s">
        <v>474</v>
      </c>
      <c r="D104" s="1267"/>
      <c r="E104" s="1267"/>
      <c r="F104" s="865">
        <v>-14.307</v>
      </c>
      <c r="G104" s="866">
        <v>-78.141000000000005</v>
      </c>
      <c r="H104" s="867">
        <v>-4.0739999999999998</v>
      </c>
      <c r="I104" s="868">
        <v>-96.522000000000006</v>
      </c>
      <c r="J104" s="865">
        <v>-11.069000000000001</v>
      </c>
      <c r="K104" s="866">
        <v>-162.53899999999999</v>
      </c>
      <c r="L104" s="867">
        <v>-6.82</v>
      </c>
      <c r="M104" s="868">
        <v>-180.428</v>
      </c>
      <c r="N104" s="839"/>
      <c r="O104" s="814"/>
      <c r="P104" s="839"/>
      <c r="Q104" s="839"/>
      <c r="R104" s="839"/>
      <c r="S104" s="839"/>
      <c r="T104" s="839"/>
      <c r="U104" s="839"/>
      <c r="V104" s="839"/>
      <c r="W104" s="839"/>
      <c r="X104" s="839"/>
      <c r="Y104" s="839"/>
    </row>
    <row r="105" spans="2:28" s="876" customFormat="1" ht="15" thickBot="1">
      <c r="B105" s="1268" t="s">
        <v>473</v>
      </c>
      <c r="C105" s="1269"/>
      <c r="D105" s="1269"/>
      <c r="E105" s="1270"/>
      <c r="F105" s="870">
        <v>2813.3270000000002</v>
      </c>
      <c r="G105" s="870">
        <v>834.77499999999998</v>
      </c>
      <c r="H105" s="871">
        <v>-91.06</v>
      </c>
      <c r="I105" s="872">
        <v>3557.0419999999999</v>
      </c>
      <c r="J105" s="873">
        <v>4094.605</v>
      </c>
      <c r="K105" s="873">
        <v>1098.03</v>
      </c>
      <c r="L105" s="873">
        <v>-8.792920220000175</v>
      </c>
      <c r="M105" s="873">
        <v>5183.8420797799999</v>
      </c>
      <c r="N105" s="874"/>
      <c r="O105" s="814"/>
      <c r="P105" s="839"/>
      <c r="Q105" s="875"/>
      <c r="R105" s="875"/>
      <c r="S105" s="875"/>
      <c r="T105" s="875"/>
      <c r="U105" s="875"/>
      <c r="V105" s="875"/>
      <c r="W105" s="875"/>
      <c r="X105" s="875"/>
      <c r="Y105" s="875"/>
      <c r="Z105" s="875"/>
      <c r="AA105" s="875"/>
      <c r="AB105" s="875"/>
    </row>
    <row r="106" spans="2:28" s="883" customFormat="1" ht="15" thickBot="1">
      <c r="B106" s="1271" t="s">
        <v>472</v>
      </c>
      <c r="C106" s="1272"/>
      <c r="D106" s="1272"/>
      <c r="E106" s="1273"/>
      <c r="F106" s="877">
        <v>-300.54899999999998</v>
      </c>
      <c r="G106" s="877">
        <v>-104.16</v>
      </c>
      <c r="H106" s="878">
        <v>-3.3180000000000001</v>
      </c>
      <c r="I106" s="872">
        <v>-408.02699999999999</v>
      </c>
      <c r="J106" s="879">
        <v>-421.43</v>
      </c>
      <c r="K106" s="879">
        <v>-116.295</v>
      </c>
      <c r="L106" s="880">
        <v>-6.6280000000000001</v>
      </c>
      <c r="M106" s="881">
        <v>-544.35299999999995</v>
      </c>
      <c r="N106" s="882"/>
      <c r="O106" s="814"/>
      <c r="P106" s="839"/>
      <c r="Q106" s="882"/>
      <c r="R106" s="882"/>
      <c r="S106" s="882"/>
      <c r="T106" s="882"/>
      <c r="U106" s="882"/>
      <c r="V106" s="882"/>
      <c r="W106" s="882"/>
      <c r="X106" s="882"/>
      <c r="Y106" s="882"/>
      <c r="Z106" s="882"/>
      <c r="AA106" s="882"/>
      <c r="AB106" s="882"/>
    </row>
    <row r="107" spans="2:28" s="883" customFormat="1" ht="15" thickBot="1">
      <c r="B107" s="1258" t="s">
        <v>471</v>
      </c>
      <c r="C107" s="1259"/>
      <c r="D107" s="1259"/>
      <c r="E107" s="1260"/>
      <c r="F107" s="884">
        <v>2512.7779999999998</v>
      </c>
      <c r="G107" s="884">
        <v>730.61500000000001</v>
      </c>
      <c r="H107" s="885">
        <v>-94.378</v>
      </c>
      <c r="I107" s="886">
        <v>3149.0149999999999</v>
      </c>
      <c r="J107" s="887">
        <v>3673.1750000000002</v>
      </c>
      <c r="K107" s="887">
        <v>981.73500000000001</v>
      </c>
      <c r="L107" s="887">
        <v>-15.420920220000175</v>
      </c>
      <c r="M107" s="887">
        <v>4639.4890797799999</v>
      </c>
      <c r="N107" s="882"/>
      <c r="O107" s="814"/>
      <c r="P107" s="839"/>
      <c r="Q107" s="882"/>
      <c r="R107" s="882"/>
      <c r="S107" s="882"/>
      <c r="T107" s="882"/>
      <c r="U107" s="882"/>
      <c r="V107" s="882"/>
      <c r="W107" s="882"/>
      <c r="X107" s="882"/>
      <c r="Y107" s="882"/>
      <c r="Z107" s="882"/>
      <c r="AA107" s="882"/>
      <c r="AB107" s="882"/>
    </row>
    <row r="108" spans="2:28">
      <c r="B108" s="1211" t="s">
        <v>197</v>
      </c>
      <c r="C108" s="1211"/>
      <c r="D108" s="1211"/>
      <c r="E108" s="1211"/>
      <c r="F108" s="839"/>
      <c r="G108" s="839"/>
      <c r="H108" s="839"/>
      <c r="I108" s="839"/>
      <c r="J108" s="839"/>
      <c r="K108" s="839"/>
      <c r="L108" s="839"/>
      <c r="M108" s="839"/>
      <c r="N108" s="839"/>
      <c r="O108" s="814"/>
      <c r="P108" s="875"/>
      <c r="Q108" s="839"/>
      <c r="R108" s="839"/>
      <c r="S108" s="839"/>
      <c r="T108" s="839"/>
      <c r="U108" s="839"/>
      <c r="V108" s="839"/>
      <c r="W108" s="839"/>
      <c r="X108" s="839"/>
      <c r="Y108" s="839"/>
    </row>
    <row r="109" spans="2:28">
      <c r="B109" s="839"/>
      <c r="C109" s="839"/>
      <c r="D109" s="839"/>
      <c r="E109" s="839"/>
      <c r="F109" s="839"/>
      <c r="G109" s="839"/>
      <c r="H109" s="839"/>
      <c r="I109" s="839"/>
      <c r="J109" s="888"/>
      <c r="K109" s="888"/>
      <c r="L109" s="888"/>
      <c r="M109" s="888"/>
      <c r="N109" s="839"/>
      <c r="O109" s="814"/>
      <c r="P109" s="882"/>
      <c r="Q109" s="839"/>
      <c r="R109" s="839"/>
      <c r="S109" s="839"/>
      <c r="T109" s="839"/>
      <c r="U109" s="839"/>
      <c r="V109" s="839"/>
      <c r="W109" s="839"/>
      <c r="X109" s="839"/>
      <c r="Y109" s="839"/>
    </row>
    <row r="110" spans="2:28">
      <c r="B110" s="839"/>
      <c r="C110" s="1261"/>
      <c r="D110" s="1261"/>
      <c r="E110" s="1261"/>
      <c r="F110" s="889"/>
      <c r="G110" s="889"/>
      <c r="H110" s="889"/>
      <c r="I110" s="889"/>
      <c r="J110" s="888"/>
      <c r="K110" s="888"/>
      <c r="L110" s="888"/>
      <c r="M110" s="888"/>
      <c r="N110" s="839"/>
      <c r="O110" s="814"/>
      <c r="P110" s="882"/>
      <c r="Q110" s="839"/>
      <c r="R110" s="839"/>
      <c r="S110" s="839"/>
      <c r="T110" s="839"/>
      <c r="U110" s="839"/>
      <c r="V110" s="839"/>
      <c r="W110" s="839"/>
      <c r="X110" s="839"/>
      <c r="Y110" s="839"/>
    </row>
    <row r="111" spans="2:28">
      <c r="J111" s="814"/>
      <c r="K111" s="814"/>
      <c r="L111" s="814"/>
      <c r="M111" s="814"/>
      <c r="O111" s="814"/>
      <c r="P111" s="839"/>
    </row>
    <row r="112" spans="2:28">
      <c r="O112" s="839"/>
      <c r="P112" s="839"/>
    </row>
    <row r="113" spans="15:16">
      <c r="O113" s="839"/>
      <c r="P113" s="839"/>
    </row>
    <row r="114" spans="15:16">
      <c r="O114" s="839"/>
    </row>
  </sheetData>
  <mergeCells count="105">
    <mergeCell ref="C8:E8"/>
    <mergeCell ref="D9:E9"/>
    <mergeCell ref="D10:E10"/>
    <mergeCell ref="C11:E11"/>
    <mergeCell ref="D12:E12"/>
    <mergeCell ref="D13:E13"/>
    <mergeCell ref="B3:M3"/>
    <mergeCell ref="L4:M4"/>
    <mergeCell ref="B5:E6"/>
    <mergeCell ref="F5:I5"/>
    <mergeCell ref="J5:M5"/>
    <mergeCell ref="B7:E7"/>
    <mergeCell ref="D21:E21"/>
    <mergeCell ref="D22:E22"/>
    <mergeCell ref="C23:E23"/>
    <mergeCell ref="D24:E24"/>
    <mergeCell ref="D25:E25"/>
    <mergeCell ref="C26:E26"/>
    <mergeCell ref="C15:E15"/>
    <mergeCell ref="C16:E16"/>
    <mergeCell ref="D17:E17"/>
    <mergeCell ref="D18:E18"/>
    <mergeCell ref="D19:E19"/>
    <mergeCell ref="D20:E20"/>
    <mergeCell ref="C33:E33"/>
    <mergeCell ref="D34:E34"/>
    <mergeCell ref="D35:E35"/>
    <mergeCell ref="C36:E36"/>
    <mergeCell ref="D37:E37"/>
    <mergeCell ref="D38:E38"/>
    <mergeCell ref="D27:E27"/>
    <mergeCell ref="D28:E28"/>
    <mergeCell ref="D29:E29"/>
    <mergeCell ref="D30:E30"/>
    <mergeCell ref="C31:E31"/>
    <mergeCell ref="B32:E32"/>
    <mergeCell ref="D45:E45"/>
    <mergeCell ref="D46:E46"/>
    <mergeCell ref="C47:E47"/>
    <mergeCell ref="D48:E48"/>
    <mergeCell ref="D49:E49"/>
    <mergeCell ref="C50:E50"/>
    <mergeCell ref="C39:E39"/>
    <mergeCell ref="C40:E40"/>
    <mergeCell ref="D41:E41"/>
    <mergeCell ref="D42:E42"/>
    <mergeCell ref="D43:E43"/>
    <mergeCell ref="D44:E44"/>
    <mergeCell ref="C58:E58"/>
    <mergeCell ref="C59:E59"/>
    <mergeCell ref="B60:E60"/>
    <mergeCell ref="C61:E61"/>
    <mergeCell ref="D62:E62"/>
    <mergeCell ref="D63:E63"/>
    <mergeCell ref="D51:E51"/>
    <mergeCell ref="D52:E52"/>
    <mergeCell ref="D53:E53"/>
    <mergeCell ref="D54:E54"/>
    <mergeCell ref="D55:E55"/>
    <mergeCell ref="B56:E56"/>
    <mergeCell ref="C70:E70"/>
    <mergeCell ref="D71:E71"/>
    <mergeCell ref="B72:E72"/>
    <mergeCell ref="C73:E73"/>
    <mergeCell ref="C74:E74"/>
    <mergeCell ref="C75:E75"/>
    <mergeCell ref="C64:E64"/>
    <mergeCell ref="D65:E65"/>
    <mergeCell ref="D66:E66"/>
    <mergeCell ref="C67:E67"/>
    <mergeCell ref="C68:E68"/>
    <mergeCell ref="B69:E69"/>
    <mergeCell ref="C82:E82"/>
    <mergeCell ref="C83:E83"/>
    <mergeCell ref="C84:E84"/>
    <mergeCell ref="B85:E85"/>
    <mergeCell ref="C86:E86"/>
    <mergeCell ref="D87:E87"/>
    <mergeCell ref="B76:E76"/>
    <mergeCell ref="C77:E77"/>
    <mergeCell ref="C78:E78"/>
    <mergeCell ref="C79:E79"/>
    <mergeCell ref="C80:E80"/>
    <mergeCell ref="C81:E81"/>
    <mergeCell ref="C94:E94"/>
    <mergeCell ref="B95:E95"/>
    <mergeCell ref="B97:E97"/>
    <mergeCell ref="C98:E98"/>
    <mergeCell ref="C99:E99"/>
    <mergeCell ref="C100:E100"/>
    <mergeCell ref="D88:E88"/>
    <mergeCell ref="C89:E89"/>
    <mergeCell ref="D90:E90"/>
    <mergeCell ref="D91:E91"/>
    <mergeCell ref="B92:E92"/>
    <mergeCell ref="C93:E93"/>
    <mergeCell ref="B107:E107"/>
    <mergeCell ref="B108:E108"/>
    <mergeCell ref="C110:E110"/>
    <mergeCell ref="C101:E101"/>
    <mergeCell ref="C102:E102"/>
    <mergeCell ref="C103:E103"/>
    <mergeCell ref="C104:E104"/>
    <mergeCell ref="B105:E105"/>
    <mergeCell ref="B106:E106"/>
  </mergeCells>
  <pageMargins left="0.23622047244094491" right="0.23622047244094491" top="0.74803149606299213" bottom="0.74803149606299213" header="0.31496062992125984" footer="0.31496062992125984"/>
  <pageSetup paperSize="9" scale="52" fitToHeight="0" orientation="portrait" r:id="rId1"/>
</worksheet>
</file>

<file path=xl/worksheets/sheet20.xml><?xml version="1.0" encoding="utf-8"?>
<worksheet xmlns="http://schemas.openxmlformats.org/spreadsheetml/2006/main" xmlns:r="http://schemas.openxmlformats.org/officeDocument/2006/relationships">
  <dimension ref="A1:N194"/>
  <sheetViews>
    <sheetView showGridLines="0" zoomScale="101" zoomScaleNormal="101" workbookViewId="0">
      <pane xSplit="3" ySplit="6" topLeftCell="D7" activePane="bottomRight" state="frozen"/>
      <selection pane="topRight" activeCell="C1" sqref="C1"/>
      <selection pane="bottomLeft" activeCell="A6" sqref="A6"/>
      <selection pane="bottomRight" activeCell="S24" sqref="S24"/>
    </sheetView>
  </sheetViews>
  <sheetFormatPr defaultColWidth="9.140625" defaultRowHeight="11.25"/>
  <cols>
    <col min="1" max="1" width="2.42578125" style="623" customWidth="1"/>
    <col min="2" max="2" width="3.140625" style="623" customWidth="1"/>
    <col min="3" max="3" width="103.28515625" style="624" customWidth="1"/>
    <col min="4" max="4" width="7.42578125" style="625" customWidth="1"/>
    <col min="5" max="5" width="7.28515625" style="625" customWidth="1"/>
    <col min="6" max="6" width="8" style="623" customWidth="1"/>
    <col min="7" max="8" width="9.140625" style="623" customWidth="1"/>
    <col min="9" max="9" width="8" style="623" bestFit="1" customWidth="1"/>
    <col min="10" max="10" width="8" style="626" bestFit="1" customWidth="1"/>
    <col min="11" max="11" width="8" style="623" bestFit="1" customWidth="1"/>
    <col min="12" max="12" width="9.140625" style="623"/>
    <col min="13" max="13" width="8.42578125" style="623" customWidth="1"/>
    <col min="14" max="14" width="10.7109375" style="623" customWidth="1"/>
    <col min="15" max="16384" width="9.140625" style="623"/>
  </cols>
  <sheetData>
    <row r="1" spans="1:14" ht="27" customHeight="1">
      <c r="M1" s="1330" t="s">
        <v>1074</v>
      </c>
      <c r="N1" s="1330"/>
    </row>
    <row r="3" spans="1:14" ht="12" customHeight="1">
      <c r="A3" s="1338" t="s">
        <v>924</v>
      </c>
      <c r="B3" s="1338"/>
      <c r="C3" s="1338"/>
      <c r="D3" s="1338"/>
      <c r="E3" s="1338"/>
      <c r="F3" s="1338"/>
      <c r="G3" s="1338"/>
      <c r="H3" s="1338"/>
      <c r="I3" s="1338"/>
      <c r="J3" s="1338"/>
      <c r="K3" s="1338"/>
      <c r="L3" s="1338"/>
      <c r="M3" s="1338"/>
      <c r="N3" s="1338"/>
    </row>
    <row r="4" spans="1:14" ht="12" customHeight="1">
      <c r="A4" s="1339"/>
      <c r="B4" s="1339"/>
      <c r="C4" s="1339"/>
      <c r="D4" s="1339"/>
      <c r="E4" s="1339"/>
      <c r="F4" s="1339"/>
      <c r="G4" s="1339"/>
      <c r="H4" s="1339"/>
      <c r="I4" s="1339"/>
      <c r="J4" s="1339"/>
      <c r="K4" s="1339"/>
      <c r="L4" s="1339"/>
      <c r="M4" s="1339"/>
      <c r="N4" s="1339"/>
    </row>
    <row r="5" spans="1:14">
      <c r="A5" s="627"/>
      <c r="B5" s="628"/>
      <c r="C5" s="629"/>
      <c r="D5" s="630">
        <v>2005</v>
      </c>
      <c r="E5" s="630">
        <v>2006</v>
      </c>
      <c r="F5" s="630">
        <v>2007</v>
      </c>
      <c r="G5" s="630">
        <v>2008</v>
      </c>
      <c r="H5" s="630">
        <v>2009</v>
      </c>
      <c r="I5" s="630">
        <v>2010</v>
      </c>
      <c r="J5" s="630">
        <v>2011</v>
      </c>
      <c r="K5" s="630">
        <v>2012</v>
      </c>
      <c r="L5" s="630">
        <v>2013</v>
      </c>
      <c r="M5" s="630">
        <v>2014</v>
      </c>
      <c r="N5" s="630">
        <v>2015</v>
      </c>
    </row>
    <row r="6" spans="1:14">
      <c r="C6" s="631"/>
      <c r="D6" s="632"/>
      <c r="E6" s="633"/>
      <c r="F6" s="633"/>
      <c r="G6" s="633"/>
      <c r="H6" s="634"/>
      <c r="I6" s="635"/>
      <c r="J6" s="635"/>
    </row>
    <row r="7" spans="1:14" ht="12.75">
      <c r="A7" s="1340" t="s">
        <v>925</v>
      </c>
      <c r="B7" s="1340"/>
      <c r="C7" s="1340"/>
      <c r="D7" s="629"/>
      <c r="E7" s="629"/>
      <c r="F7" s="629"/>
      <c r="G7" s="629"/>
      <c r="H7" s="636"/>
      <c r="I7" s="636"/>
      <c r="J7" s="636"/>
      <c r="K7" s="627"/>
      <c r="L7" s="627"/>
      <c r="M7" s="627"/>
      <c r="N7" s="627"/>
    </row>
    <row r="8" spans="1:14" ht="12.75">
      <c r="A8" s="637"/>
      <c r="B8" s="1341" t="s">
        <v>926</v>
      </c>
      <c r="C8" s="1341"/>
      <c r="D8" s="632"/>
      <c r="E8" s="633"/>
      <c r="F8" s="633"/>
      <c r="G8" s="633"/>
      <c r="H8" s="634"/>
      <c r="I8" s="635"/>
      <c r="J8" s="635"/>
    </row>
    <row r="9" spans="1:14" ht="12.75">
      <c r="A9" s="637"/>
      <c r="B9" s="638"/>
      <c r="C9" s="639" t="s">
        <v>927</v>
      </c>
      <c r="D9" s="640">
        <v>45.530000291784326</v>
      </c>
      <c r="E9" s="641">
        <v>52.000159778281507</v>
      </c>
      <c r="F9" s="641">
        <v>59.980121162061629</v>
      </c>
      <c r="G9" s="641">
        <v>60.426516269828149</v>
      </c>
      <c r="H9" s="642">
        <v>64.768034293387728</v>
      </c>
      <c r="I9" s="643">
        <v>69.812934445011038</v>
      </c>
      <c r="J9" s="643">
        <v>71.345589052664224</v>
      </c>
      <c r="K9" s="644">
        <v>75.612522096493919</v>
      </c>
      <c r="L9" s="644">
        <v>73.622553104160062</v>
      </c>
      <c r="M9" s="644">
        <v>76.154104866633688</v>
      </c>
      <c r="N9" s="645">
        <v>75.634897761247913</v>
      </c>
    </row>
    <row r="10" spans="1:14" ht="12.75">
      <c r="A10" s="637"/>
      <c r="B10" s="638"/>
      <c r="C10" s="639" t="s">
        <v>928</v>
      </c>
      <c r="D10" s="640">
        <v>31.746706889676346</v>
      </c>
      <c r="E10" s="641">
        <v>36.771752693085332</v>
      </c>
      <c r="F10" s="641">
        <v>43.010522970642732</v>
      </c>
      <c r="G10" s="641">
        <v>43.605013309716547</v>
      </c>
      <c r="H10" s="642">
        <v>45.312360340985272</v>
      </c>
      <c r="I10" s="643">
        <v>48.76998398571223</v>
      </c>
      <c r="J10" s="643">
        <v>50.445559969494994</v>
      </c>
      <c r="K10" s="644">
        <v>52.575796812962416</v>
      </c>
      <c r="L10" s="644">
        <v>51.664471967020731</v>
      </c>
      <c r="M10" s="644">
        <v>54.598110992732394</v>
      </c>
      <c r="N10" s="645">
        <v>54.662262651760471</v>
      </c>
    </row>
    <row r="11" spans="1:14" ht="12.75">
      <c r="A11" s="637"/>
      <c r="B11" s="638"/>
      <c r="C11" s="639" t="s">
        <v>929</v>
      </c>
      <c r="D11" s="640">
        <v>22.304278206628688</v>
      </c>
      <c r="E11" s="641">
        <v>26.820596167113152</v>
      </c>
      <c r="F11" s="641">
        <v>33.496289512428632</v>
      </c>
      <c r="G11" s="641">
        <v>40.470473127588036</v>
      </c>
      <c r="H11" s="642">
        <v>41.895986293057291</v>
      </c>
      <c r="I11" s="643">
        <v>42.658758514236325</v>
      </c>
      <c r="J11" s="643">
        <v>43.604360536509077</v>
      </c>
      <c r="K11" s="644">
        <v>46.33028585631547</v>
      </c>
      <c r="L11" s="644">
        <v>45.852890368625857</v>
      </c>
      <c r="M11" s="644">
        <v>48.127415813705724</v>
      </c>
      <c r="N11" s="645">
        <v>49.54637827817762</v>
      </c>
    </row>
    <row r="12" spans="1:14" s="626" customFormat="1" ht="13.5" customHeight="1">
      <c r="B12" s="1342" t="s">
        <v>382</v>
      </c>
      <c r="C12" s="1342"/>
      <c r="D12" s="646"/>
      <c r="E12" s="646"/>
      <c r="F12" s="646"/>
      <c r="G12" s="646"/>
      <c r="H12" s="635"/>
      <c r="I12" s="635"/>
      <c r="J12" s="635"/>
    </row>
    <row r="13" spans="1:14" s="626" customFormat="1">
      <c r="B13" s="449"/>
      <c r="C13" s="449" t="s">
        <v>381</v>
      </c>
      <c r="D13" s="647">
        <v>21.324345795659816</v>
      </c>
      <c r="E13" s="647">
        <v>18.307404548328968</v>
      </c>
      <c r="F13" s="647">
        <v>16.999729036540565</v>
      </c>
      <c r="G13" s="647">
        <v>16.158967894842529</v>
      </c>
      <c r="H13" s="648">
        <v>16.399999999999999</v>
      </c>
      <c r="I13" s="648">
        <v>16.100000000000001</v>
      </c>
      <c r="J13" s="648">
        <v>16.8</v>
      </c>
      <c r="K13" s="648">
        <v>17.117344181230756</v>
      </c>
      <c r="L13" s="649">
        <v>16.849259944807983</v>
      </c>
      <c r="M13" s="649">
        <v>15.655656596167258</v>
      </c>
      <c r="N13" s="649">
        <v>15.490676175266749</v>
      </c>
    </row>
    <row r="14" spans="1:14" s="626" customFormat="1" ht="12.75">
      <c r="B14" s="449" t="s">
        <v>379</v>
      </c>
      <c r="C14" s="449" t="s">
        <v>380</v>
      </c>
      <c r="D14" s="647">
        <v>21.6</v>
      </c>
      <c r="E14" s="647">
        <v>17.399999999999999</v>
      </c>
      <c r="F14" s="647">
        <v>15.658430558741445</v>
      </c>
      <c r="G14" s="647">
        <v>13.972579609585656</v>
      </c>
      <c r="H14" s="650">
        <v>13.8</v>
      </c>
      <c r="I14" s="648">
        <v>13.43</v>
      </c>
      <c r="J14" s="648">
        <v>14.1</v>
      </c>
      <c r="K14" s="648">
        <v>14.549727241231302</v>
      </c>
      <c r="L14" s="649">
        <v>14.446013638139032</v>
      </c>
      <c r="M14" s="649">
        <v>13.718012778798125</v>
      </c>
      <c r="N14" s="649">
        <v>13.938953805014801</v>
      </c>
    </row>
    <row r="15" spans="1:14" s="651" customFormat="1" ht="15" customHeight="1">
      <c r="B15" s="449" t="s">
        <v>379</v>
      </c>
      <c r="C15" s="449" t="s">
        <v>378</v>
      </c>
      <c r="D15" s="647">
        <v>15.8</v>
      </c>
      <c r="E15" s="652">
        <v>13.3</v>
      </c>
      <c r="F15" s="652">
        <v>11.4</v>
      </c>
      <c r="G15" s="652">
        <v>11.5</v>
      </c>
      <c r="H15" s="653">
        <v>11.4</v>
      </c>
      <c r="I15" s="654">
        <v>10.6</v>
      </c>
      <c r="J15" s="648">
        <v>11</v>
      </c>
      <c r="K15" s="648">
        <v>11.163394455628433</v>
      </c>
      <c r="L15" s="655">
        <v>11.273707692070868</v>
      </c>
      <c r="M15" s="649">
        <v>10.819652122263266</v>
      </c>
      <c r="N15" s="649">
        <v>10.836997419208179</v>
      </c>
    </row>
    <row r="16" spans="1:14" s="651" customFormat="1" ht="12.75">
      <c r="B16" s="656"/>
      <c r="C16" s="656" t="s">
        <v>377</v>
      </c>
      <c r="D16" s="647">
        <v>2.8778505997120885</v>
      </c>
      <c r="E16" s="652">
        <v>0.72847621797347195</v>
      </c>
      <c r="F16" s="652">
        <v>-4.9694668703892058</v>
      </c>
      <c r="G16" s="657">
        <v>-6.1759375633083975</v>
      </c>
      <c r="H16" s="650">
        <v>-0.6</v>
      </c>
      <c r="I16" s="648">
        <v>-0.3</v>
      </c>
      <c r="J16" s="648">
        <v>-0.9</v>
      </c>
      <c r="K16" s="648">
        <v>-3.6760651368179471</v>
      </c>
      <c r="L16" s="655">
        <v>-1.8274068177847369</v>
      </c>
      <c r="M16" s="649">
        <v>-2.9518848026934776</v>
      </c>
      <c r="N16" s="649">
        <v>-5.2581059343949663</v>
      </c>
    </row>
    <row r="17" spans="2:14" s="651" customFormat="1" ht="12.75">
      <c r="B17" s="656"/>
      <c r="C17" s="656" t="s">
        <v>376</v>
      </c>
      <c r="D17" s="658"/>
      <c r="E17" s="658"/>
      <c r="F17" s="659"/>
      <c r="G17" s="660"/>
      <c r="H17" s="660">
        <v>-0.78966606839458997</v>
      </c>
      <c r="I17" s="660">
        <v>-0.53500498067899305</v>
      </c>
      <c r="J17" s="648">
        <v>-1.1000000000000001</v>
      </c>
      <c r="K17" s="648">
        <v>-3.8327889056045379</v>
      </c>
      <c r="L17" s="655">
        <v>-1.9343585705605268</v>
      </c>
      <c r="M17" s="649">
        <v>-2.9754155315854005</v>
      </c>
      <c r="N17" s="649">
        <v>-5.2683856461421952</v>
      </c>
    </row>
    <row r="18" spans="2:14" s="651" customFormat="1" ht="12.75">
      <c r="B18" s="656"/>
      <c r="C18" s="656" t="s">
        <v>930</v>
      </c>
      <c r="D18" s="658"/>
      <c r="E18" s="658"/>
      <c r="F18" s="659"/>
      <c r="G18" s="660"/>
      <c r="H18" s="660">
        <v>13.484381580900893</v>
      </c>
      <c r="I18" s="660">
        <v>11.897254932984859</v>
      </c>
      <c r="J18" s="648">
        <v>10.774549404081563</v>
      </c>
      <c r="K18" s="648">
        <v>10.703213690200913</v>
      </c>
      <c r="L18" s="655">
        <v>11.599596769274635</v>
      </c>
      <c r="M18" s="649">
        <v>11.484858557825453</v>
      </c>
      <c r="N18" s="649">
        <v>8.3475035012144385</v>
      </c>
    </row>
    <row r="19" spans="2:14" s="651" customFormat="1" ht="12.75" customHeight="1">
      <c r="B19" s="661"/>
      <c r="C19" s="661"/>
      <c r="D19" s="658"/>
      <c r="E19" s="658"/>
      <c r="F19" s="659"/>
      <c r="G19" s="660"/>
      <c r="H19" s="660"/>
      <c r="I19" s="660"/>
      <c r="J19" s="648"/>
      <c r="K19" s="648"/>
      <c r="M19" s="649"/>
    </row>
    <row r="20" spans="2:14" s="651" customFormat="1">
      <c r="B20" s="1336" t="s">
        <v>375</v>
      </c>
      <c r="C20" s="1336"/>
      <c r="D20" s="658"/>
      <c r="E20" s="658"/>
      <c r="F20" s="659"/>
      <c r="G20" s="660"/>
      <c r="H20" s="660"/>
      <c r="I20" s="660"/>
      <c r="J20" s="648"/>
      <c r="K20" s="648"/>
      <c r="M20" s="649"/>
    </row>
    <row r="21" spans="2:14" s="651" customFormat="1" ht="12.75">
      <c r="B21" s="449"/>
      <c r="C21" s="449" t="s">
        <v>931</v>
      </c>
      <c r="D21" s="647">
        <v>14.9</v>
      </c>
      <c r="E21" s="652">
        <v>11.24535186006216</v>
      </c>
      <c r="F21" s="652">
        <v>7.5243015276558971</v>
      </c>
      <c r="G21" s="652">
        <v>6.7</v>
      </c>
      <c r="H21" s="648">
        <v>8.9</v>
      </c>
      <c r="I21" s="648">
        <v>9</v>
      </c>
      <c r="J21" s="648">
        <v>9.5</v>
      </c>
      <c r="K21" s="648">
        <v>10.112397130414799</v>
      </c>
      <c r="L21" s="662">
        <v>10.939568430426274</v>
      </c>
      <c r="M21" s="663">
        <v>10.805913394161383</v>
      </c>
      <c r="N21" s="663">
        <v>10.31444988064335</v>
      </c>
    </row>
    <row r="22" spans="2:14" s="651" customFormat="1" ht="12.75">
      <c r="B22" s="449"/>
      <c r="C22" s="449" t="s">
        <v>932</v>
      </c>
      <c r="D22" s="664">
        <v>14.998929384541684</v>
      </c>
      <c r="E22" s="665">
        <v>11.24535186006216</v>
      </c>
      <c r="F22" s="665">
        <v>7.5243015276558971</v>
      </c>
      <c r="G22" s="665">
        <v>6.7505247069155008</v>
      </c>
      <c r="H22" s="666">
        <v>9.0822776550513407</v>
      </c>
      <c r="I22" s="648">
        <v>9.2678830244078405</v>
      </c>
      <c r="J22" s="648">
        <v>9.9</v>
      </c>
      <c r="K22" s="648">
        <v>10.492625467803574</v>
      </c>
      <c r="L22" s="662">
        <v>11.50685045200021</v>
      </c>
      <c r="M22" s="663">
        <v>11.333898252146977</v>
      </c>
      <c r="N22" s="663">
        <v>10.812397813363114</v>
      </c>
    </row>
    <row r="23" spans="2:14" s="651" customFormat="1" ht="12.75">
      <c r="B23" s="449"/>
      <c r="C23" s="449" t="s">
        <v>933</v>
      </c>
      <c r="D23" s="664">
        <v>94.2</v>
      </c>
      <c r="E23" s="665">
        <v>98.3</v>
      </c>
      <c r="F23" s="665">
        <v>114.3</v>
      </c>
      <c r="G23" s="665">
        <v>118.1</v>
      </c>
      <c r="H23" s="666">
        <v>101.4</v>
      </c>
      <c r="I23" s="648">
        <v>100.7</v>
      </c>
      <c r="J23" s="648">
        <v>101.9</v>
      </c>
      <c r="K23" s="648">
        <v>107.08029854488991</v>
      </c>
      <c r="L23" s="662">
        <v>103.11659192237335</v>
      </c>
      <c r="M23" s="663">
        <v>104.64969095107315</v>
      </c>
      <c r="N23" s="663">
        <v>108.37305379218564</v>
      </c>
    </row>
    <row r="24" spans="2:14" s="651" customFormat="1" ht="12.75">
      <c r="B24" s="449"/>
      <c r="C24" s="449" t="s">
        <v>934</v>
      </c>
      <c r="D24" s="667" t="s">
        <v>373</v>
      </c>
      <c r="E24" s="667" t="s">
        <v>373</v>
      </c>
      <c r="F24" s="667" t="s">
        <v>373</v>
      </c>
      <c r="G24" s="668">
        <f>1.20304421256*100</f>
        <v>120.30442125600001</v>
      </c>
      <c r="H24" s="668">
        <v>101.75756432223899</v>
      </c>
      <c r="I24" s="668">
        <v>101.16922170551499</v>
      </c>
      <c r="J24" s="669">
        <v>102.2</v>
      </c>
      <c r="K24" s="648">
        <v>107.51812593117793</v>
      </c>
      <c r="L24" s="662">
        <v>103.32658746263486</v>
      </c>
      <c r="M24" s="663">
        <v>104.70182493084752</v>
      </c>
      <c r="N24" s="663">
        <v>108.4164764479282</v>
      </c>
    </row>
    <row r="25" spans="2:14" s="651" customFormat="1" ht="22.5">
      <c r="B25" s="449"/>
      <c r="C25" s="449" t="s">
        <v>374</v>
      </c>
      <c r="D25" s="667" t="s">
        <v>373</v>
      </c>
      <c r="E25" s="667" t="s">
        <v>373</v>
      </c>
      <c r="F25" s="667" t="s">
        <v>373</v>
      </c>
      <c r="G25" s="668">
        <f>'[12]Assets quality'!$AE$19*100</f>
        <v>0</v>
      </c>
      <c r="H25" s="668">
        <v>69.987734154218629</v>
      </c>
      <c r="I25" s="668">
        <v>73.99925382744803</v>
      </c>
      <c r="J25" s="669">
        <v>77.43762455451089</v>
      </c>
      <c r="K25" s="669">
        <v>79.005337791086632</v>
      </c>
      <c r="L25" s="662">
        <v>80.051747503511123</v>
      </c>
      <c r="M25" s="663">
        <v>81.851343544722226</v>
      </c>
      <c r="N25" s="663">
        <v>86.664498133614188</v>
      </c>
    </row>
    <row r="26" spans="2:14" s="651" customFormat="1" ht="12.75" customHeight="1">
      <c r="B26" s="670"/>
      <c r="C26" s="670"/>
      <c r="D26" s="667"/>
      <c r="E26" s="667"/>
      <c r="F26" s="667"/>
      <c r="G26" s="668"/>
      <c r="H26" s="668"/>
      <c r="I26" s="668"/>
      <c r="J26" s="669"/>
      <c r="K26" s="669"/>
      <c r="M26" s="649"/>
    </row>
    <row r="27" spans="2:14" ht="12.75" customHeight="1">
      <c r="B27" s="449"/>
      <c r="C27" s="228" t="s">
        <v>372</v>
      </c>
      <c r="D27" s="640"/>
      <c r="E27" s="641"/>
      <c r="F27" s="641"/>
      <c r="G27" s="641"/>
      <c r="H27" s="671"/>
      <c r="I27" s="669"/>
      <c r="J27" s="669"/>
      <c r="M27" s="649"/>
    </row>
    <row r="28" spans="2:14">
      <c r="B28" s="449"/>
      <c r="C28" s="449" t="s">
        <v>371</v>
      </c>
      <c r="D28" s="648">
        <f t="shared" ref="D28:G28" si="0">D29+D30+D31+D32+D33+D34</f>
        <v>98.391647943565602</v>
      </c>
      <c r="E28" s="648">
        <f t="shared" si="0"/>
        <v>98.88721926983915</v>
      </c>
      <c r="F28" s="648">
        <f t="shared" si="0"/>
        <v>99.096518873410503</v>
      </c>
      <c r="G28" s="648">
        <f t="shared" si="0"/>
        <v>99.352846831835848</v>
      </c>
      <c r="H28" s="648">
        <v>99.357866662207272</v>
      </c>
      <c r="I28" s="648">
        <v>99.598637628884504</v>
      </c>
      <c r="J28" s="648">
        <v>99.731490432886147</v>
      </c>
      <c r="K28" s="648">
        <v>99.159202497081239</v>
      </c>
      <c r="L28" s="672">
        <v>99.542249244387776</v>
      </c>
      <c r="M28" s="663">
        <v>99.639590938030764</v>
      </c>
      <c r="N28" s="663">
        <v>99.673513313409472</v>
      </c>
    </row>
    <row r="29" spans="2:14">
      <c r="B29" s="673"/>
      <c r="C29" s="449" t="s">
        <v>370</v>
      </c>
      <c r="D29" s="674">
        <f>0.0120265161882805*100</f>
        <v>1.2026516188280501</v>
      </c>
      <c r="E29" s="675">
        <f>0.0181524813721885*100</f>
        <v>1.81524813721885</v>
      </c>
      <c r="F29" s="675">
        <f>0.0158960721248096*100</f>
        <v>1.5896072124809602</v>
      </c>
      <c r="G29" s="675">
        <f>0.0170921654271927*100</f>
        <v>1.70921654271927</v>
      </c>
      <c r="H29" s="650">
        <v>2.5731131627196611</v>
      </c>
      <c r="I29" s="648">
        <v>3.371166213947415</v>
      </c>
      <c r="J29" s="648">
        <v>4.7428935175392608</v>
      </c>
      <c r="K29" s="648">
        <v>4.8859459499180167</v>
      </c>
      <c r="L29" s="672">
        <v>5.4368739940204227</v>
      </c>
      <c r="M29" s="663">
        <v>4.7847581859262407</v>
      </c>
      <c r="N29" s="663">
        <v>4.7810840908275161</v>
      </c>
    </row>
    <row r="30" spans="2:14">
      <c r="B30" s="673"/>
      <c r="C30" s="449" t="s">
        <v>369</v>
      </c>
      <c r="D30" s="676">
        <f>0.0000361065079016526*100</f>
        <v>3.6106507901652605E-3</v>
      </c>
      <c r="E30" s="677">
        <f>0.0000443946202040242*100</f>
        <v>4.4394620204024201E-3</v>
      </c>
      <c r="F30" s="678">
        <f>0.000406926959458305*100</f>
        <v>4.0692695945830498E-2</v>
      </c>
      <c r="G30" s="678">
        <f>0.000142027618026423*100</f>
        <v>1.4202761802642301E-2</v>
      </c>
      <c r="H30" s="650">
        <v>0.11162520102924328</v>
      </c>
      <c r="I30" s="648">
        <v>8.6810821674477914E-2</v>
      </c>
      <c r="J30" s="648">
        <v>7.5821060346320912E-2</v>
      </c>
      <c r="K30" s="648">
        <v>0.14563132779594751</v>
      </c>
      <c r="L30" s="672">
        <v>0.1631096284019152</v>
      </c>
      <c r="M30" s="663">
        <v>0.11981076051301544</v>
      </c>
      <c r="N30" s="663">
        <v>0.10582561563377707</v>
      </c>
    </row>
    <row r="31" spans="2:14" ht="12.75">
      <c r="B31" s="673"/>
      <c r="C31" s="449" t="s">
        <v>935</v>
      </c>
      <c r="D31" s="664">
        <f>0.00214547252470601*100</f>
        <v>0.21454725247060097</v>
      </c>
      <c r="E31" s="665">
        <f>0.00387525601385147*100</f>
        <v>0.38752560138514702</v>
      </c>
      <c r="F31" s="665">
        <f>0.00251890201858318*100</f>
        <v>0.25189020185831801</v>
      </c>
      <c r="G31" s="665">
        <f>0.00217130109706613*100</f>
        <v>0.21713010970661301</v>
      </c>
      <c r="H31" s="650">
        <v>7.4888011746264985E-2</v>
      </c>
      <c r="I31" s="648">
        <v>5.8771502505283311E-2</v>
      </c>
      <c r="J31" s="648">
        <v>0.14831747083378441</v>
      </c>
      <c r="K31" s="648">
        <v>0.84507564118274459</v>
      </c>
      <c r="L31" s="672">
        <v>0.84544328458498064</v>
      </c>
      <c r="M31" s="663">
        <v>0.80568005634400131</v>
      </c>
      <c r="N31" s="663">
        <v>0.83344940107333065</v>
      </c>
    </row>
    <row r="32" spans="2:14">
      <c r="B32" s="673"/>
      <c r="C32" s="449" t="s">
        <v>368</v>
      </c>
      <c r="D32" s="679">
        <v>61.693607378230162</v>
      </c>
      <c r="E32" s="680">
        <v>58.993187646613023</v>
      </c>
      <c r="F32" s="680">
        <v>54.85624855372734</v>
      </c>
      <c r="G32" s="680">
        <v>54.204213855909465</v>
      </c>
      <c r="H32" s="650">
        <v>58.656847043055315</v>
      </c>
      <c r="I32" s="648">
        <v>58.944577497206396</v>
      </c>
      <c r="J32" s="648">
        <v>58.249524099684656</v>
      </c>
      <c r="K32" s="648">
        <v>56.854508185465882</v>
      </c>
      <c r="L32" s="672">
        <v>55.384334932999934</v>
      </c>
      <c r="M32" s="663">
        <v>55.173244989203738</v>
      </c>
      <c r="N32" s="663">
        <v>53.874123141515419</v>
      </c>
    </row>
    <row r="33" spans="2:14">
      <c r="B33" s="673"/>
      <c r="C33" s="449" t="s">
        <v>367</v>
      </c>
      <c r="D33" s="679">
        <v>30.626690134856815</v>
      </c>
      <c r="E33" s="680">
        <v>33.424596885906979</v>
      </c>
      <c r="F33" s="680">
        <v>37.659959289492356</v>
      </c>
      <c r="G33" s="680">
        <v>38.545890370610422</v>
      </c>
      <c r="H33" s="650">
        <v>37.894479789978078</v>
      </c>
      <c r="I33" s="648">
        <v>37.084089351552016</v>
      </c>
      <c r="J33" s="648">
        <v>36.473452616935894</v>
      </c>
      <c r="K33" s="648">
        <v>36.36248280806614</v>
      </c>
      <c r="L33" s="672">
        <v>37.668141433886341</v>
      </c>
      <c r="M33" s="663">
        <v>38.710037991912401</v>
      </c>
      <c r="N33" s="663">
        <v>40.032862873768906</v>
      </c>
    </row>
    <row r="34" spans="2:14" ht="12.75">
      <c r="B34" s="673"/>
      <c r="C34" s="449" t="s">
        <v>936</v>
      </c>
      <c r="D34" s="674">
        <f>0.0465054090838982*100</f>
        <v>4.6505409083898197</v>
      </c>
      <c r="E34" s="675">
        <f>0.0426222153669475*100</f>
        <v>4.2622215366947502</v>
      </c>
      <c r="F34" s="675">
        <f>0.046981209199057*100</f>
        <v>4.6981209199057004</v>
      </c>
      <c r="G34" s="675">
        <f>0.0466219319108742*100</f>
        <v>4.6621931910874199</v>
      </c>
      <c r="H34" s="681">
        <v>4.6913453678710665E-2</v>
      </c>
      <c r="I34" s="682">
        <v>5.3222241998907842E-2</v>
      </c>
      <c r="J34" s="683">
        <v>4.1481667546243252E-2</v>
      </c>
      <c r="K34" s="648">
        <v>6.5558584652510937E-2</v>
      </c>
      <c r="L34" s="672">
        <v>4.4345970494197709E-2</v>
      </c>
      <c r="M34" s="663">
        <v>4.6058954131364023E-2</v>
      </c>
      <c r="N34" s="663">
        <v>4.6168190590524565E-2</v>
      </c>
    </row>
    <row r="35" spans="2:14">
      <c r="B35" s="449"/>
      <c r="C35" s="449" t="s">
        <v>366</v>
      </c>
      <c r="D35" s="684">
        <f>0.0160835205643439*100</f>
        <v>1.6083520564343898</v>
      </c>
      <c r="E35" s="684">
        <f>0.0111278073016085*100</f>
        <v>1.1127807301608501</v>
      </c>
      <c r="F35" s="685">
        <f>0.00903481126589502*100</f>
        <v>0.90348112658950197</v>
      </c>
      <c r="G35" s="685">
        <f>0.00647153168164172*100</f>
        <v>0.64715316816417201</v>
      </c>
      <c r="H35" s="685">
        <v>0.64213333779273352</v>
      </c>
      <c r="I35" s="685">
        <v>0.40136237111549838</v>
      </c>
      <c r="J35" s="685">
        <v>0.26850956711384322</v>
      </c>
      <c r="K35" s="685">
        <v>0.84079750291875166</v>
      </c>
      <c r="L35" s="672">
        <v>0.45775075561221379</v>
      </c>
      <c r="M35" s="663">
        <v>0.36040906196923839</v>
      </c>
      <c r="N35" s="663">
        <v>0.32648668659052849</v>
      </c>
    </row>
    <row r="36" spans="2:14">
      <c r="B36" s="686"/>
      <c r="C36" s="670" t="s">
        <v>365</v>
      </c>
      <c r="D36" s="687">
        <f>0.01229350013084*100</f>
        <v>1.2293500130839998</v>
      </c>
      <c r="E36" s="687">
        <f>0.00892282033193873*100</f>
        <v>0.892282033193873</v>
      </c>
      <c r="F36" s="687">
        <f>0.00793361874389837*100</f>
        <v>0.79336187438983696</v>
      </c>
      <c r="G36" s="687">
        <f>0.00592700745151776*100</f>
        <v>0.59270074515177595</v>
      </c>
      <c r="H36" s="687">
        <v>0.52291389036639302</v>
      </c>
      <c r="I36" s="687">
        <v>0.30799711290005699</v>
      </c>
      <c r="J36" s="687">
        <v>0.24239220977876402</v>
      </c>
      <c r="K36" s="687">
        <v>0.33520165211502201</v>
      </c>
      <c r="L36" s="672">
        <v>0.11852235329387209</v>
      </c>
      <c r="M36" s="663">
        <v>5.9457751840133174E-2</v>
      </c>
      <c r="N36" s="663">
        <v>2.5060490330708705E-2</v>
      </c>
    </row>
    <row r="37" spans="2:14">
      <c r="B37" s="673"/>
      <c r="C37" s="449" t="s">
        <v>364</v>
      </c>
      <c r="D37" s="687">
        <f>0.00379002043350387*100</f>
        <v>0.37900204335038701</v>
      </c>
      <c r="E37" s="687">
        <f>0.00220498696966981*100</f>
        <v>0.22049869696698102</v>
      </c>
      <c r="F37" s="687">
        <f>0.00110119252199664*100</f>
        <v>0.11011925219966399</v>
      </c>
      <c r="G37" s="687">
        <f>0.000544524230123966*100</f>
        <v>5.4452423012396597E-2</v>
      </c>
      <c r="H37" s="687">
        <v>0.119219447426341</v>
      </c>
      <c r="I37" s="687">
        <v>9.3365258215441796E-2</v>
      </c>
      <c r="J37" s="688">
        <v>2.6117357335078899E-2</v>
      </c>
      <c r="K37" s="685">
        <v>0.50559585080372904</v>
      </c>
      <c r="L37" s="672">
        <v>0.33922840231834167</v>
      </c>
      <c r="M37" s="663">
        <v>0.30095131012910525</v>
      </c>
      <c r="N37" s="663">
        <v>0.30142619625981981</v>
      </c>
    </row>
    <row r="38" spans="2:14">
      <c r="B38" s="673"/>
      <c r="C38" s="449"/>
      <c r="D38" s="689"/>
      <c r="E38" s="689"/>
      <c r="F38" s="689"/>
      <c r="G38" s="689"/>
      <c r="H38" s="689"/>
      <c r="I38" s="689"/>
      <c r="J38" s="689"/>
      <c r="K38" s="690"/>
      <c r="M38" s="649"/>
    </row>
    <row r="39" spans="2:14" ht="12.75">
      <c r="B39" s="449"/>
      <c r="C39" s="449" t="s">
        <v>937</v>
      </c>
      <c r="D39" s="660">
        <v>189.70067672470091</v>
      </c>
      <c r="E39" s="660">
        <v>194.7275183321178</v>
      </c>
      <c r="F39" s="660">
        <v>181.38826069308857</v>
      </c>
      <c r="G39" s="660">
        <v>118.01443703413565</v>
      </c>
      <c r="H39" s="660">
        <v>213.3</v>
      </c>
      <c r="I39" s="660">
        <v>200.4</v>
      </c>
      <c r="J39" s="648">
        <v>189.6</v>
      </c>
      <c r="K39" s="648">
        <v>205.1155506173005</v>
      </c>
      <c r="L39" s="691">
        <v>188.45802724795044</v>
      </c>
      <c r="M39" s="692">
        <v>233.07483905780711</v>
      </c>
      <c r="N39" s="693">
        <v>212.44739253996573</v>
      </c>
    </row>
    <row r="40" spans="2:14" s="700" customFormat="1" ht="12.75">
      <c r="B40" s="694"/>
      <c r="C40" s="694" t="s">
        <v>938</v>
      </c>
      <c r="D40" s="695"/>
      <c r="E40" s="695"/>
      <c r="F40" s="695"/>
      <c r="G40" s="695"/>
      <c r="H40" s="695"/>
      <c r="I40" s="695">
        <v>30</v>
      </c>
      <c r="J40" s="696">
        <v>20</v>
      </c>
      <c r="K40" s="696">
        <v>24</v>
      </c>
      <c r="L40" s="697">
        <v>20</v>
      </c>
      <c r="M40" s="698">
        <v>72</v>
      </c>
      <c r="N40" s="699">
        <v>20</v>
      </c>
    </row>
    <row r="41" spans="2:14" ht="12.75">
      <c r="B41" s="673"/>
      <c r="C41" s="673" t="s">
        <v>939</v>
      </c>
      <c r="D41" s="660"/>
      <c r="E41" s="660"/>
      <c r="F41" s="660"/>
      <c r="G41" s="660"/>
      <c r="H41" s="660"/>
      <c r="I41" s="660">
        <v>23.211612451523301</v>
      </c>
      <c r="J41" s="648">
        <v>24.217330919842901</v>
      </c>
      <c r="K41" s="648">
        <v>1.5</v>
      </c>
      <c r="L41" s="691">
        <v>1.6701185462816293</v>
      </c>
      <c r="M41" s="692">
        <v>23.187590026397594</v>
      </c>
      <c r="N41" s="693">
        <v>2.0818688992745558</v>
      </c>
    </row>
    <row r="42" spans="2:14" ht="12.75">
      <c r="B42" s="673"/>
      <c r="C42" s="673" t="s">
        <v>940</v>
      </c>
      <c r="D42" s="660"/>
      <c r="E42" s="660"/>
      <c r="F42" s="660"/>
      <c r="G42" s="660"/>
      <c r="H42" s="660"/>
      <c r="I42" s="660">
        <v>4.8904279400894692</v>
      </c>
      <c r="J42" s="648">
        <v>7.3570955133387006</v>
      </c>
      <c r="K42" s="648">
        <v>1.9346516326895897</v>
      </c>
      <c r="L42" s="691">
        <v>3.8445090676020359</v>
      </c>
      <c r="M42" s="692">
        <v>3.7710291599351282</v>
      </c>
      <c r="N42" s="693">
        <v>4.0108790652809061</v>
      </c>
    </row>
    <row r="43" spans="2:14">
      <c r="B43" s="701"/>
      <c r="C43" s="701" t="s">
        <v>363</v>
      </c>
      <c r="D43" s="660"/>
      <c r="E43" s="660"/>
      <c r="F43" s="660"/>
      <c r="G43" s="660"/>
      <c r="H43" s="660"/>
      <c r="I43" s="660">
        <v>13.711649565214302</v>
      </c>
      <c r="J43" s="648">
        <v>16.220043981548901</v>
      </c>
      <c r="K43" s="648">
        <v>15.569330989446598</v>
      </c>
      <c r="L43" s="691">
        <v>12.838015765434951</v>
      </c>
      <c r="M43" s="692">
        <v>9.1514935645412585</v>
      </c>
      <c r="N43" s="693">
        <v>5.6016502296617254</v>
      </c>
    </row>
    <row r="44" spans="2:14" ht="12.75">
      <c r="B44" s="449"/>
      <c r="C44" s="449" t="s">
        <v>941</v>
      </c>
      <c r="D44" s="647">
        <v>4.3005279878557019</v>
      </c>
      <c r="E44" s="652">
        <v>5.1601832142048414</v>
      </c>
      <c r="F44" s="652">
        <v>5.5756094829965797</v>
      </c>
      <c r="G44" s="652">
        <v>3.1174880833296008</v>
      </c>
      <c r="H44" s="650">
        <v>4.5999999999999996</v>
      </c>
      <c r="I44" s="648">
        <v>6.3</v>
      </c>
      <c r="J44" s="648">
        <v>4.5999999999999996</v>
      </c>
      <c r="K44" s="648">
        <v>3.4969415493367531</v>
      </c>
      <c r="L44" s="691">
        <v>4.1946978974006086</v>
      </c>
      <c r="M44" s="692">
        <v>4.2561584304001325</v>
      </c>
      <c r="N44" s="693">
        <v>3.4324778357310834</v>
      </c>
    </row>
    <row r="45" spans="2:14">
      <c r="B45" s="449"/>
      <c r="C45" s="449" t="s">
        <v>362</v>
      </c>
      <c r="D45" s="647">
        <v>6.9826850661566411</v>
      </c>
      <c r="E45" s="652">
        <v>6.2661833883273914</v>
      </c>
      <c r="F45" s="652">
        <v>4.89622372117043</v>
      </c>
      <c r="G45" s="657">
        <v>3.8604884171016431</v>
      </c>
      <c r="H45" s="650">
        <v>1.5</v>
      </c>
      <c r="I45" s="648">
        <v>1.5</v>
      </c>
      <c r="J45" s="648">
        <v>1.6</v>
      </c>
      <c r="K45" s="648">
        <v>1.8035300147451978</v>
      </c>
      <c r="L45" s="691">
        <v>1.7087950270826251</v>
      </c>
      <c r="M45" s="692">
        <v>2.6060729201429784</v>
      </c>
      <c r="N45" s="693">
        <v>2.5805163736636931</v>
      </c>
    </row>
    <row r="46" spans="2:14">
      <c r="B46" s="449"/>
      <c r="C46" s="449" t="s">
        <v>942</v>
      </c>
      <c r="D46" s="687">
        <f t="shared" ref="D46:G46" si="1">SUM(D47:D48)</f>
        <v>49.192960674962748</v>
      </c>
      <c r="E46" s="687">
        <f t="shared" si="1"/>
        <v>52.71852437708489</v>
      </c>
      <c r="F46" s="687">
        <f t="shared" si="1"/>
        <v>54.66572285899715</v>
      </c>
      <c r="G46" s="687">
        <f t="shared" si="1"/>
        <v>56.995353289200267</v>
      </c>
      <c r="H46" s="687">
        <v>58.5</v>
      </c>
      <c r="I46" s="689">
        <v>58.8</v>
      </c>
      <c r="J46" s="689">
        <v>59.2</v>
      </c>
      <c r="K46" s="689">
        <v>55.373915560504031</v>
      </c>
      <c r="L46" s="691">
        <v>52.703102438853122</v>
      </c>
      <c r="M46" s="692">
        <v>49.400697891719396</v>
      </c>
      <c r="N46" s="693">
        <v>46.485537438217627</v>
      </c>
    </row>
    <row r="47" spans="2:14">
      <c r="B47" s="449"/>
      <c r="C47" s="449" t="s">
        <v>943</v>
      </c>
      <c r="D47" s="647">
        <v>25.367430559384257</v>
      </c>
      <c r="E47" s="652">
        <v>26.306759464220004</v>
      </c>
      <c r="F47" s="652">
        <v>24.615297483837566</v>
      </c>
      <c r="G47" s="652">
        <v>22.887541015701814</v>
      </c>
      <c r="H47" s="650">
        <v>22.6</v>
      </c>
      <c r="I47" s="648">
        <v>25.8</v>
      </c>
      <c r="J47" s="648">
        <v>28.2</v>
      </c>
      <c r="K47" s="648">
        <v>25.534894386830704</v>
      </c>
      <c r="L47" s="691">
        <v>23.811197448693797</v>
      </c>
      <c r="M47" s="692">
        <v>22.446078934867014</v>
      </c>
      <c r="N47" s="693">
        <v>20.537692655622923</v>
      </c>
    </row>
    <row r="48" spans="2:14">
      <c r="B48" s="449"/>
      <c r="C48" s="449" t="s">
        <v>944</v>
      </c>
      <c r="D48" s="647">
        <v>23.825530115578491</v>
      </c>
      <c r="E48" s="652">
        <v>26.411764912864889</v>
      </c>
      <c r="F48" s="652">
        <v>30.050425375159584</v>
      </c>
      <c r="G48" s="652">
        <v>34.107812273498453</v>
      </c>
      <c r="H48" s="650">
        <v>35.9</v>
      </c>
      <c r="I48" s="648">
        <v>33</v>
      </c>
      <c r="J48" s="648">
        <v>31</v>
      </c>
      <c r="K48" s="648">
        <v>29.839021173673324</v>
      </c>
      <c r="L48" s="691">
        <v>28.891904990159322</v>
      </c>
      <c r="M48" s="692">
        <v>26.954618956852382</v>
      </c>
      <c r="N48" s="693">
        <v>25.947844782594704</v>
      </c>
    </row>
    <row r="49" spans="2:14">
      <c r="B49" s="670"/>
      <c r="C49" s="670"/>
      <c r="D49" s="702"/>
      <c r="E49" s="703"/>
      <c r="F49" s="703"/>
      <c r="G49" s="703"/>
      <c r="H49" s="671"/>
      <c r="I49" s="669"/>
      <c r="J49" s="669"/>
      <c r="M49" s="649"/>
    </row>
    <row r="50" spans="2:14">
      <c r="B50" s="1335" t="s">
        <v>361</v>
      </c>
      <c r="C50" s="1335"/>
      <c r="D50" s="640"/>
      <c r="E50" s="641"/>
      <c r="F50" s="667"/>
      <c r="G50" s="667"/>
      <c r="H50" s="671"/>
      <c r="I50" s="669"/>
      <c r="J50" s="669"/>
      <c r="M50" s="649"/>
    </row>
    <row r="51" spans="2:14" ht="12.75">
      <c r="B51" s="449"/>
      <c r="C51" s="449" t="s">
        <v>945</v>
      </c>
      <c r="D51" s="647">
        <v>1.231296265170696</v>
      </c>
      <c r="E51" s="652">
        <v>1.7803894803703288</v>
      </c>
      <c r="F51" s="652">
        <v>1.8350966787597345</v>
      </c>
      <c r="G51" s="657">
        <v>1.4378978112744529</v>
      </c>
      <c r="H51" s="650">
        <v>0.6454203650769238</v>
      </c>
      <c r="I51" s="648">
        <v>0.8</v>
      </c>
      <c r="J51" s="648">
        <v>0.37</v>
      </c>
      <c r="K51" s="648">
        <v>0.42727843096770107</v>
      </c>
      <c r="L51" s="672">
        <v>0.63971350513054714</v>
      </c>
      <c r="M51" s="704">
        <v>0.81815317197422144</v>
      </c>
      <c r="N51" s="704">
        <v>1.1261594836273658</v>
      </c>
    </row>
    <row r="52" spans="2:14" ht="12.75">
      <c r="B52" s="449"/>
      <c r="C52" s="449" t="s">
        <v>946</v>
      </c>
      <c r="D52" s="647">
        <v>7.5251143643171607</v>
      </c>
      <c r="E52" s="652">
        <v>12.322126388957219</v>
      </c>
      <c r="F52" s="652">
        <v>15.00361988493035</v>
      </c>
      <c r="G52" s="657">
        <v>12.538971418060257</v>
      </c>
      <c r="H52" s="650">
        <v>5.6285279711878582</v>
      </c>
      <c r="I52" s="648">
        <v>7.34</v>
      </c>
      <c r="J52" s="648">
        <v>3.44</v>
      </c>
      <c r="K52" s="648">
        <v>3.8466786042217747</v>
      </c>
      <c r="L52" s="672">
        <v>5.7016378684046609</v>
      </c>
      <c r="M52" s="704">
        <v>7.4124169090618235</v>
      </c>
      <c r="N52" s="704">
        <v>10.399890169619331</v>
      </c>
    </row>
    <row r="53" spans="2:14" ht="12.75">
      <c r="B53" s="449"/>
      <c r="C53" s="449" t="s">
        <v>947</v>
      </c>
      <c r="D53" s="647">
        <v>53.791735636422885</v>
      </c>
      <c r="E53" s="652">
        <v>57.064505999744952</v>
      </c>
      <c r="F53" s="652">
        <v>57.02025472984684</v>
      </c>
      <c r="G53" s="652">
        <v>58.921415486023534</v>
      </c>
      <c r="H53" s="650">
        <v>62.6</v>
      </c>
      <c r="I53" s="648">
        <v>61.8</v>
      </c>
      <c r="J53" s="648">
        <v>60</v>
      </c>
      <c r="K53" s="648">
        <v>60.673307615040585</v>
      </c>
      <c r="L53" s="672">
        <v>62.16821001068665</v>
      </c>
      <c r="M53" s="704">
        <v>63.452427592044145</v>
      </c>
      <c r="N53" s="704">
        <v>62.763100745262271</v>
      </c>
    </row>
    <row r="54" spans="2:14" ht="12.75">
      <c r="B54" s="449"/>
      <c r="C54" s="449" t="s">
        <v>948</v>
      </c>
      <c r="D54" s="647">
        <v>68.060005832053989</v>
      </c>
      <c r="E54" s="705">
        <v>63.598932830189369</v>
      </c>
      <c r="F54" s="652">
        <v>60.326938762801277</v>
      </c>
      <c r="G54" s="705">
        <v>63.996114826142282</v>
      </c>
      <c r="H54" s="650">
        <v>64.5</v>
      </c>
      <c r="I54" s="648">
        <v>68.2</v>
      </c>
      <c r="J54" s="648">
        <v>69.7</v>
      </c>
      <c r="K54" s="648">
        <v>65.345974647464772</v>
      </c>
      <c r="L54" s="672">
        <v>62.823445193817086</v>
      </c>
      <c r="M54" s="704">
        <v>58.129152647689217</v>
      </c>
      <c r="N54" s="704">
        <v>54.686875456604589</v>
      </c>
    </row>
    <row r="55" spans="2:14">
      <c r="B55" s="449"/>
      <c r="C55" s="449" t="s">
        <v>949</v>
      </c>
      <c r="D55" s="647"/>
      <c r="E55" s="652"/>
      <c r="F55" s="652"/>
      <c r="G55" s="657"/>
      <c r="H55" s="650"/>
      <c r="I55" s="648">
        <v>0.52666321998453891</v>
      </c>
      <c r="J55" s="648">
        <v>0.47045239685997398</v>
      </c>
      <c r="K55" s="648">
        <v>0.39058783274048492</v>
      </c>
      <c r="L55" s="672">
        <v>0.47850652704133029</v>
      </c>
      <c r="M55" s="704">
        <v>0.13042777769748534</v>
      </c>
      <c r="N55" s="704">
        <v>1.0408188443815476E-2</v>
      </c>
    </row>
    <row r="56" spans="2:14">
      <c r="B56" s="449"/>
      <c r="C56" s="449" t="s">
        <v>360</v>
      </c>
      <c r="D56" s="647">
        <v>42.134156964335048</v>
      </c>
      <c r="E56" s="705">
        <v>41.127768776741988</v>
      </c>
      <c r="F56" s="652">
        <v>38.422659578071013</v>
      </c>
      <c r="G56" s="705">
        <v>36.529324855480596</v>
      </c>
      <c r="H56" s="650">
        <v>36.9</v>
      </c>
      <c r="I56" s="648">
        <v>36.1</v>
      </c>
      <c r="J56" s="648">
        <v>34.1</v>
      </c>
      <c r="K56" s="648">
        <v>33.086226421273061</v>
      </c>
      <c r="L56" s="672">
        <v>34.975376113707107</v>
      </c>
      <c r="M56" s="704">
        <v>35.534666205783843</v>
      </c>
      <c r="N56" s="704">
        <v>35.766728389243482</v>
      </c>
    </row>
    <row r="57" spans="2:14" ht="12.75" customHeight="1">
      <c r="B57" s="670"/>
      <c r="C57" s="670"/>
      <c r="D57" s="647"/>
      <c r="E57" s="705"/>
      <c r="F57" s="652"/>
      <c r="G57" s="705"/>
      <c r="H57" s="650"/>
      <c r="I57" s="648"/>
      <c r="J57" s="648"/>
      <c r="K57" s="648"/>
      <c r="M57" s="649"/>
    </row>
    <row r="58" spans="2:14">
      <c r="B58" s="1335" t="s">
        <v>359</v>
      </c>
      <c r="C58" s="1335"/>
      <c r="D58" s="647"/>
      <c r="E58" s="705"/>
      <c r="F58" s="652"/>
      <c r="G58" s="705"/>
      <c r="H58" s="650"/>
      <c r="I58" s="648"/>
      <c r="J58" s="648"/>
      <c r="K58" s="648"/>
      <c r="M58" s="649"/>
    </row>
    <row r="59" spans="2:14" ht="12.75">
      <c r="B59" s="449"/>
      <c r="C59" s="449" t="s">
        <v>950</v>
      </c>
      <c r="D59" s="674">
        <v>6.5164301280471593</v>
      </c>
      <c r="E59" s="675">
        <v>6.3317831150265462</v>
      </c>
      <c r="F59" s="675">
        <v>4.5443171368731843</v>
      </c>
      <c r="G59" s="675">
        <v>3.2146418911517145</v>
      </c>
      <c r="H59" s="650">
        <v>2.8</v>
      </c>
      <c r="I59" s="648">
        <v>2.2999999999999998</v>
      </c>
      <c r="J59" s="648">
        <v>3.2</v>
      </c>
      <c r="K59" s="648">
        <v>3.4987467467947866</v>
      </c>
      <c r="L59" s="672">
        <v>3.6040436501401976</v>
      </c>
      <c r="M59" s="649">
        <v>3.9573752266888031</v>
      </c>
      <c r="N59" s="649">
        <v>4.2193554636009063</v>
      </c>
    </row>
    <row r="60" spans="2:14">
      <c r="C60" s="449" t="s">
        <v>358</v>
      </c>
      <c r="D60" s="687">
        <v>6.4520263715386612</v>
      </c>
      <c r="E60" s="675">
        <v>6.7158612359230698</v>
      </c>
      <c r="F60" s="675">
        <v>6.5045509992335315</v>
      </c>
      <c r="G60" s="675">
        <v>4.1946293100491614</v>
      </c>
      <c r="H60" s="650">
        <v>4.2</v>
      </c>
      <c r="I60" s="648">
        <v>4.3886468454813539</v>
      </c>
      <c r="J60" s="648">
        <v>4.8</v>
      </c>
      <c r="K60" s="648">
        <v>4.6264468078612122</v>
      </c>
      <c r="L60" s="672">
        <v>4.7683108643619594</v>
      </c>
      <c r="M60" s="649">
        <v>4.9188614177762799</v>
      </c>
      <c r="N60" s="649">
        <v>4.5713549245705716</v>
      </c>
    </row>
    <row r="61" spans="2:14">
      <c r="C61" s="449" t="s">
        <v>357</v>
      </c>
      <c r="D61" s="687">
        <v>8.6999999999999993</v>
      </c>
      <c r="E61" s="675">
        <v>4.9000000000000004</v>
      </c>
      <c r="F61" s="675">
        <v>3.14</v>
      </c>
      <c r="G61" s="675">
        <v>5.31</v>
      </c>
      <c r="H61" s="650">
        <v>6.2</v>
      </c>
      <c r="I61" s="648">
        <v>2.7</v>
      </c>
      <c r="J61" s="648">
        <v>2.2000000000000002</v>
      </c>
      <c r="K61" s="648">
        <v>2.1176900000000001</v>
      </c>
      <c r="L61" s="672">
        <v>2.17</v>
      </c>
      <c r="M61" s="649">
        <v>1.460792079207921</v>
      </c>
      <c r="N61" s="649">
        <v>1.1950819672131148</v>
      </c>
    </row>
    <row r="62" spans="2:14" ht="12.75" customHeight="1">
      <c r="B62" s="670"/>
      <c r="C62" s="670"/>
      <c r="D62" s="706"/>
      <c r="E62" s="707"/>
      <c r="F62" s="707"/>
      <c r="G62" s="707"/>
      <c r="H62" s="671"/>
      <c r="I62" s="669"/>
      <c r="J62" s="669"/>
      <c r="K62" s="669"/>
      <c r="M62" s="649"/>
      <c r="N62" s="649"/>
    </row>
    <row r="63" spans="2:14">
      <c r="B63" s="1336" t="s">
        <v>356</v>
      </c>
      <c r="C63" s="1336"/>
      <c r="D63" s="646"/>
      <c r="E63" s="707"/>
      <c r="F63" s="707"/>
      <c r="G63" s="707"/>
      <c r="H63" s="671"/>
      <c r="I63" s="669"/>
      <c r="J63" s="669"/>
      <c r="K63" s="669"/>
      <c r="M63" s="649"/>
      <c r="N63" s="649"/>
    </row>
    <row r="64" spans="2:14" s="624" customFormat="1" ht="12.75">
      <c r="C64" s="656" t="s">
        <v>951</v>
      </c>
      <c r="D64" s="708">
        <v>15</v>
      </c>
      <c r="E64" s="709">
        <v>18</v>
      </c>
      <c r="F64" s="709">
        <v>20.9</v>
      </c>
      <c r="G64" s="709">
        <v>16.899999999999999</v>
      </c>
      <c r="H64" s="710">
        <v>20.6</v>
      </c>
      <c r="I64" s="654">
        <v>25.3</v>
      </c>
      <c r="J64" s="654">
        <v>25.3</v>
      </c>
      <c r="K64" s="654">
        <v>29.445747045975413</v>
      </c>
      <c r="L64" s="711">
        <v>27.286942686135063</v>
      </c>
      <c r="M64" s="655">
        <v>25.482712317402783</v>
      </c>
      <c r="N64" s="655">
        <v>24.280029423829372</v>
      </c>
    </row>
    <row r="65" spans="2:14" s="624" customFormat="1" ht="12.75">
      <c r="C65" s="656" t="s">
        <v>952</v>
      </c>
      <c r="D65" s="708">
        <f>0.3799065643044*100</f>
        <v>37.990656430439998</v>
      </c>
      <c r="E65" s="709">
        <v>37.730270475870796</v>
      </c>
      <c r="F65" s="709">
        <v>34.672964225405586</v>
      </c>
      <c r="G65" s="709">
        <v>22.906664656183526</v>
      </c>
      <c r="H65" s="710">
        <v>25.610127651374892</v>
      </c>
      <c r="I65" s="654">
        <v>30.906490216366045</v>
      </c>
      <c r="J65" s="654">
        <v>31.211922273569659</v>
      </c>
      <c r="K65" s="654">
        <v>32.408397402535591</v>
      </c>
      <c r="L65" s="711">
        <v>31.218977672323344</v>
      </c>
      <c r="M65" s="655">
        <v>29.82889681508366</v>
      </c>
      <c r="N65" s="655">
        <v>28.1714963019195</v>
      </c>
    </row>
    <row r="66" spans="2:14" s="624" customFormat="1" ht="12.75">
      <c r="C66" s="656" t="s">
        <v>953</v>
      </c>
      <c r="D66" s="708"/>
      <c r="E66" s="709"/>
      <c r="F66" s="709"/>
      <c r="G66" s="709"/>
      <c r="H66" s="710"/>
      <c r="I66" s="654"/>
      <c r="J66" s="654">
        <v>32.01216179943652</v>
      </c>
      <c r="K66" s="654">
        <v>32.942459468729574</v>
      </c>
      <c r="L66" s="711">
        <v>32.838324949629552</v>
      </c>
      <c r="M66" s="655">
        <v>33.162485697252713</v>
      </c>
      <c r="N66" s="655">
        <v>31.3615266059623</v>
      </c>
    </row>
    <row r="67" spans="2:14" s="624" customFormat="1" ht="12.75">
      <c r="C67" s="656" t="s">
        <v>954</v>
      </c>
      <c r="D67" s="708">
        <v>21.7</v>
      </c>
      <c r="E67" s="709">
        <v>25.2</v>
      </c>
      <c r="F67" s="709">
        <v>28.2</v>
      </c>
      <c r="G67" s="709">
        <v>24</v>
      </c>
      <c r="H67" s="710">
        <v>30.1</v>
      </c>
      <c r="I67" s="654">
        <v>38.5</v>
      </c>
      <c r="J67" s="654">
        <v>39.6</v>
      </c>
      <c r="K67" s="654">
        <v>48.155581679592849</v>
      </c>
      <c r="L67" s="711">
        <v>47.641622960159211</v>
      </c>
      <c r="M67" s="655">
        <v>45.485547790169399</v>
      </c>
      <c r="N67" s="655">
        <v>42.414390166946689</v>
      </c>
    </row>
    <row r="68" spans="2:14" s="624" customFormat="1">
      <c r="C68" s="656" t="s">
        <v>355</v>
      </c>
      <c r="D68" s="708">
        <f>0.549964437844435*100</f>
        <v>54.996443784443507</v>
      </c>
      <c r="E68" s="709">
        <v>52.780145552764246</v>
      </c>
      <c r="F68" s="709">
        <v>46.842837563527937</v>
      </c>
      <c r="G68" s="709">
        <v>32.439482060731571</v>
      </c>
      <c r="H68" s="710">
        <v>37.388045754677712</v>
      </c>
      <c r="I68" s="654">
        <v>46.92034753610281</v>
      </c>
      <c r="J68" s="654">
        <v>48.85375507713637</v>
      </c>
      <c r="K68" s="654">
        <v>53.00070077304467</v>
      </c>
      <c r="L68" s="711">
        <v>54.506757337171031</v>
      </c>
      <c r="M68" s="655">
        <v>53.243300583978183</v>
      </c>
      <c r="N68" s="655">
        <v>49.21233063101689</v>
      </c>
    </row>
    <row r="69" spans="2:14" s="624" customFormat="1">
      <c r="C69" s="656" t="s">
        <v>354</v>
      </c>
      <c r="D69" s="708"/>
      <c r="E69" s="709"/>
      <c r="F69" s="709"/>
      <c r="G69" s="709"/>
      <c r="H69" s="710"/>
      <c r="I69" s="654"/>
      <c r="J69" s="654">
        <v>50.106311887225843</v>
      </c>
      <c r="K69" s="654">
        <v>53.874106002343879</v>
      </c>
      <c r="L69" s="711">
        <v>57.334055848197806</v>
      </c>
      <c r="M69" s="655">
        <v>59.193613663843145</v>
      </c>
      <c r="N69" s="655">
        <v>54.784942904182508</v>
      </c>
    </row>
    <row r="70" spans="2:14" s="624" customFormat="1" ht="12.75">
      <c r="C70" s="656" t="s">
        <v>955</v>
      </c>
      <c r="D70" s="708"/>
      <c r="E70" s="709"/>
      <c r="F70" s="709"/>
      <c r="G70" s="709"/>
      <c r="H70" s="710"/>
      <c r="I70" s="654">
        <v>33.7531348161681</v>
      </c>
      <c r="J70" s="654">
        <v>34.328146837568205</v>
      </c>
      <c r="K70" s="654">
        <v>40.6069396818325</v>
      </c>
      <c r="L70" s="711">
        <v>38.330227711469348</v>
      </c>
      <c r="M70" s="655">
        <v>36.775992184411507</v>
      </c>
      <c r="N70" s="655">
        <v>33.852090234118634</v>
      </c>
    </row>
    <row r="71" spans="2:14" s="624" customFormat="1">
      <c r="C71" s="656" t="s">
        <v>353</v>
      </c>
      <c r="D71" s="708"/>
      <c r="E71" s="709"/>
      <c r="F71" s="709"/>
      <c r="G71" s="709"/>
      <c r="H71" s="710"/>
      <c r="I71" s="654">
        <v>41.152563625376089</v>
      </c>
      <c r="J71" s="654">
        <v>42.35194088020716</v>
      </c>
      <c r="K71" s="654">
        <v>44.69256074416657</v>
      </c>
      <c r="L71" s="711">
        <v>43.853594624488963</v>
      </c>
      <c r="M71" s="655">
        <v>43.048293387198576</v>
      </c>
      <c r="N71" s="655">
        <v>39.277713308977923</v>
      </c>
    </row>
    <row r="72" spans="2:14" s="624" customFormat="1">
      <c r="C72" s="656" t="s">
        <v>352</v>
      </c>
      <c r="D72" s="708"/>
      <c r="E72" s="709"/>
      <c r="F72" s="709"/>
      <c r="G72" s="709"/>
      <c r="H72" s="710"/>
      <c r="I72" s="654"/>
      <c r="J72" s="654">
        <v>43.43779829047687</v>
      </c>
      <c r="K72" s="654">
        <v>45.429055086607036</v>
      </c>
      <c r="L72" s="711">
        <v>46.128307134316373</v>
      </c>
      <c r="M72" s="655">
        <v>47.859242753564352</v>
      </c>
      <c r="N72" s="655">
        <v>43.725368285707248</v>
      </c>
    </row>
    <row r="73" spans="2:14">
      <c r="C73" s="449" t="s">
        <v>956</v>
      </c>
      <c r="D73" s="647">
        <v>142.33460771773113</v>
      </c>
      <c r="E73" s="652">
        <v>137.1</v>
      </c>
      <c r="F73" s="652">
        <v>128.4</v>
      </c>
      <c r="G73" s="652">
        <v>107.7</v>
      </c>
      <c r="H73" s="653">
        <v>108.2</v>
      </c>
      <c r="I73" s="648">
        <v>114.3</v>
      </c>
      <c r="J73" s="648">
        <v>115.7</v>
      </c>
      <c r="K73" s="648">
        <v>113.48040669556023</v>
      </c>
      <c r="L73" s="691">
        <v>112.67440624063987</v>
      </c>
      <c r="M73" s="649">
        <v>113.4449254538698</v>
      </c>
      <c r="N73" s="649">
        <v>110.32544567608915</v>
      </c>
    </row>
    <row r="74" spans="2:14" ht="12.75">
      <c r="C74" s="449" t="s">
        <v>957</v>
      </c>
      <c r="D74" s="712"/>
      <c r="E74" s="712">
        <v>58.966842074399693</v>
      </c>
      <c r="F74" s="712">
        <v>54.98532997505</v>
      </c>
      <c r="G74" s="712">
        <v>56.358063768684097</v>
      </c>
      <c r="H74" s="712">
        <v>62.970918289676405</v>
      </c>
      <c r="I74" s="712">
        <v>59.372089896112598</v>
      </c>
      <c r="J74" s="712">
        <v>56.590233642003199</v>
      </c>
      <c r="K74" s="648">
        <v>52.78516255550992</v>
      </c>
      <c r="L74" s="691">
        <v>50.153268097373861</v>
      </c>
      <c r="M74" s="649">
        <v>47.172291971441986</v>
      </c>
      <c r="N74" s="649">
        <v>46.428836130692083</v>
      </c>
    </row>
    <row r="75" spans="2:14">
      <c r="C75" s="449" t="s">
        <v>351</v>
      </c>
      <c r="D75" s="647">
        <v>58.510444044797381</v>
      </c>
      <c r="E75" s="652">
        <v>56.1</v>
      </c>
      <c r="F75" s="652">
        <v>51.5</v>
      </c>
      <c r="G75" s="652">
        <v>54.8</v>
      </c>
      <c r="H75" s="653">
        <v>60.9</v>
      </c>
      <c r="I75" s="648">
        <v>55.5</v>
      </c>
      <c r="J75" s="648">
        <v>52.7</v>
      </c>
      <c r="K75" s="648">
        <v>48.29559342271245</v>
      </c>
      <c r="L75" s="691">
        <v>45.497605306238057</v>
      </c>
      <c r="M75" s="649">
        <v>42.830191468882077</v>
      </c>
      <c r="N75" s="649">
        <v>42.435423071967129</v>
      </c>
    </row>
    <row r="76" spans="2:14">
      <c r="C76" s="449" t="s">
        <v>350</v>
      </c>
      <c r="D76" s="647">
        <v>55.721095305012113</v>
      </c>
      <c r="E76" s="652">
        <v>51.8</v>
      </c>
      <c r="F76" s="652">
        <v>44.5</v>
      </c>
      <c r="G76" s="652">
        <v>48.1</v>
      </c>
      <c r="H76" s="653">
        <v>56.2</v>
      </c>
      <c r="I76" s="648">
        <v>53.5</v>
      </c>
      <c r="J76" s="648">
        <v>50.8</v>
      </c>
      <c r="K76" s="648">
        <v>47.283958967892374</v>
      </c>
      <c r="L76" s="691">
        <v>44.943451551852228</v>
      </c>
      <c r="M76" s="649">
        <v>42.323575280220119</v>
      </c>
      <c r="N76" s="649">
        <v>42.132603357289128</v>
      </c>
    </row>
    <row r="77" spans="2:14">
      <c r="C77" s="449" t="s">
        <v>349</v>
      </c>
      <c r="D77" s="713">
        <f t="shared" ref="D77" si="2">D75-D76</f>
        <v>2.7893487397852681</v>
      </c>
      <c r="E77" s="713">
        <v>4.3000000000000043</v>
      </c>
      <c r="F77" s="713">
        <v>7</v>
      </c>
      <c r="G77" s="713">
        <v>6.6999999999999957</v>
      </c>
      <c r="H77" s="713">
        <v>4.6999999999999957</v>
      </c>
      <c r="I77" s="713">
        <v>2</v>
      </c>
      <c r="J77" s="713">
        <v>1.9000000000000057</v>
      </c>
      <c r="K77" s="713">
        <v>1.0116344548200757</v>
      </c>
      <c r="L77" s="691">
        <v>0.5541537543858337</v>
      </c>
      <c r="M77" s="649">
        <v>0.5066161886619569</v>
      </c>
      <c r="N77" s="649">
        <v>0.30281971467799573</v>
      </c>
    </row>
    <row r="78" spans="2:14">
      <c r="B78" s="670"/>
      <c r="C78" s="670"/>
      <c r="D78" s="713"/>
      <c r="E78" s="713"/>
      <c r="F78" s="713"/>
      <c r="G78" s="713"/>
      <c r="H78" s="713"/>
      <c r="I78" s="713"/>
      <c r="J78" s="713"/>
      <c r="K78" s="713"/>
      <c r="L78" s="691"/>
      <c r="M78" s="649"/>
      <c r="N78" s="649"/>
    </row>
    <row r="79" spans="2:14">
      <c r="B79" s="1335" t="s">
        <v>348</v>
      </c>
      <c r="C79" s="1335"/>
      <c r="D79" s="664"/>
      <c r="E79" s="665"/>
      <c r="F79" s="665"/>
      <c r="G79" s="665"/>
      <c r="H79" s="650"/>
      <c r="I79" s="648"/>
      <c r="J79" s="648"/>
      <c r="K79" s="648"/>
      <c r="L79" s="691"/>
      <c r="M79" s="649"/>
      <c r="N79" s="649"/>
    </row>
    <row r="80" spans="2:14">
      <c r="B80" s="449"/>
      <c r="C80" s="449" t="s">
        <v>347</v>
      </c>
      <c r="D80" s="647">
        <v>51.62419087239126</v>
      </c>
      <c r="E80" s="652">
        <v>47.045794264921767</v>
      </c>
      <c r="F80" s="652">
        <v>38.159935461371553</v>
      </c>
      <c r="G80" s="652">
        <v>25.1</v>
      </c>
      <c r="H80" s="650">
        <v>13</v>
      </c>
      <c r="I80" s="648">
        <v>18.899999999999999</v>
      </c>
      <c r="J80" s="648">
        <v>21.3</v>
      </c>
      <c r="K80" s="648">
        <v>11.424076690945146</v>
      </c>
      <c r="L80" s="691">
        <v>15.607652028525495</v>
      </c>
      <c r="M80" s="649">
        <v>17.508673471372049</v>
      </c>
      <c r="N80" s="649">
        <v>11.074629178469623</v>
      </c>
    </row>
    <row r="81" spans="1:14">
      <c r="B81" s="670"/>
      <c r="C81" s="670"/>
      <c r="D81" s="702"/>
      <c r="E81" s="703"/>
      <c r="F81" s="703"/>
      <c r="G81" s="703"/>
      <c r="H81" s="714"/>
      <c r="I81" s="669"/>
      <c r="J81" s="669"/>
    </row>
    <row r="82" spans="1:14" s="624" customFormat="1" ht="12.75">
      <c r="A82" s="1337" t="s">
        <v>958</v>
      </c>
      <c r="B82" s="1337"/>
      <c r="C82" s="1337"/>
      <c r="D82" s="715"/>
      <c r="E82" s="715"/>
      <c r="F82" s="715"/>
      <c r="G82" s="715"/>
      <c r="H82" s="716"/>
      <c r="I82" s="717"/>
      <c r="J82" s="717"/>
      <c r="K82" s="717"/>
      <c r="L82" s="718"/>
      <c r="M82" s="718"/>
      <c r="N82" s="718"/>
    </row>
    <row r="83" spans="1:14" s="719" customFormat="1">
      <c r="B83" s="227"/>
      <c r="C83" s="661" t="s">
        <v>346</v>
      </c>
      <c r="D83" s="708">
        <v>11.57425480738959</v>
      </c>
      <c r="E83" s="709">
        <v>11.092218137254903</v>
      </c>
      <c r="F83" s="709">
        <v>9.4833271964360151</v>
      </c>
      <c r="G83" s="709">
        <v>10.751957053402016</v>
      </c>
      <c r="H83" s="720">
        <v>11.268610852282864</v>
      </c>
      <c r="I83" s="654">
        <v>10.800979383853022</v>
      </c>
      <c r="J83" s="654">
        <v>11.544163014126717</v>
      </c>
      <c r="K83" s="654">
        <v>11.520833228862132</v>
      </c>
      <c r="L83" s="721">
        <v>12.403528955627849</v>
      </c>
      <c r="M83" s="722">
        <v>13.161353442396972</v>
      </c>
      <c r="N83" s="721">
        <v>14.166182122445505</v>
      </c>
    </row>
    <row r="84" spans="1:14" s="719" customFormat="1" ht="12.75">
      <c r="B84" s="227"/>
      <c r="C84" s="661" t="s">
        <v>959</v>
      </c>
      <c r="D84" s="708">
        <v>5.9595327560326403</v>
      </c>
      <c r="E84" s="709">
        <v>6.4875955309865336</v>
      </c>
      <c r="F84" s="709">
        <v>6.2852484251345571</v>
      </c>
      <c r="G84" s="709">
        <v>7.2797609004796424</v>
      </c>
      <c r="H84" s="720">
        <v>8.2253233065298037</v>
      </c>
      <c r="I84" s="654">
        <v>8.4535224344095656</v>
      </c>
      <c r="J84" s="654">
        <v>9.3111382075288773</v>
      </c>
      <c r="K84" s="654">
        <v>9.845447747282531</v>
      </c>
      <c r="L84" s="721">
        <v>10.424846231552271</v>
      </c>
      <c r="M84" s="722">
        <v>11.541993455347971</v>
      </c>
      <c r="N84" s="721">
        <v>12.482950934395911</v>
      </c>
    </row>
    <row r="85" spans="1:14" s="719" customFormat="1" ht="15.75" customHeight="1">
      <c r="A85" s="1334" t="s">
        <v>960</v>
      </c>
      <c r="B85" s="1334"/>
      <c r="C85" s="1334"/>
      <c r="D85" s="715"/>
      <c r="E85" s="715"/>
      <c r="F85" s="715"/>
      <c r="G85" s="715"/>
      <c r="H85" s="716"/>
      <c r="I85" s="717"/>
      <c r="J85" s="717"/>
      <c r="K85" s="717"/>
      <c r="L85" s="718"/>
      <c r="M85" s="718"/>
      <c r="N85" s="718"/>
    </row>
    <row r="86" spans="1:14" s="719" customFormat="1" ht="15.75" customHeight="1">
      <c r="A86" s="723"/>
      <c r="B86" s="1333" t="s">
        <v>961</v>
      </c>
      <c r="C86" s="1333"/>
      <c r="D86" s="708"/>
      <c r="E86" s="708"/>
      <c r="F86" s="708"/>
      <c r="G86" s="708"/>
      <c r="H86" s="724"/>
      <c r="I86" s="654"/>
      <c r="J86" s="654"/>
      <c r="K86" s="654"/>
      <c r="L86" s="655"/>
      <c r="M86" s="655"/>
      <c r="N86" s="655"/>
    </row>
    <row r="87" spans="1:14" s="719" customFormat="1" ht="29.25" customHeight="1">
      <c r="A87" s="723"/>
      <c r="B87" s="723"/>
      <c r="C87" s="725" t="s">
        <v>962</v>
      </c>
      <c r="D87" s="708"/>
      <c r="E87" s="708"/>
      <c r="F87" s="708"/>
      <c r="G87" s="708"/>
      <c r="H87" s="724"/>
      <c r="I87" s="654"/>
      <c r="J87" s="654"/>
      <c r="K87" s="654"/>
      <c r="L87" s="655"/>
      <c r="M87" s="655"/>
      <c r="N87" s="726">
        <v>0.25873015873015898</v>
      </c>
    </row>
    <row r="88" spans="1:14" s="719" customFormat="1" ht="27.75" customHeight="1">
      <c r="A88" s="723"/>
      <c r="B88" s="723"/>
      <c r="C88" s="725" t="s">
        <v>963</v>
      </c>
      <c r="D88" s="708"/>
      <c r="E88" s="708"/>
      <c r="F88" s="708"/>
      <c r="G88" s="708"/>
      <c r="H88" s="724"/>
      <c r="I88" s="654"/>
      <c r="J88" s="654"/>
      <c r="K88" s="654"/>
      <c r="L88" s="655"/>
      <c r="M88" s="655"/>
      <c r="N88" s="655">
        <v>27.15126808812925</v>
      </c>
    </row>
    <row r="89" spans="1:14" s="719" customFormat="1" ht="19.5" customHeight="1">
      <c r="B89" s="1333" t="s">
        <v>964</v>
      </c>
      <c r="C89" s="1333"/>
      <c r="D89" s="708"/>
      <c r="E89" s="709"/>
      <c r="F89" s="709"/>
      <c r="G89" s="709"/>
      <c r="H89" s="720"/>
      <c r="I89" s="654"/>
      <c r="J89" s="654"/>
      <c r="K89" s="654"/>
      <c r="L89" s="721"/>
      <c r="M89" s="722"/>
      <c r="N89" s="722"/>
    </row>
    <row r="90" spans="1:14" s="719" customFormat="1" ht="31.5" customHeight="1">
      <c r="B90" s="727"/>
      <c r="C90" s="725" t="s">
        <v>965</v>
      </c>
      <c r="D90" s="708"/>
      <c r="E90" s="709"/>
      <c r="F90" s="709"/>
      <c r="G90" s="709"/>
      <c r="H90" s="720"/>
      <c r="I90" s="654"/>
      <c r="J90" s="654"/>
      <c r="K90" s="654"/>
      <c r="L90" s="721"/>
      <c r="M90" s="722"/>
      <c r="N90" s="722"/>
    </row>
    <row r="91" spans="1:14" s="719" customFormat="1">
      <c r="B91" s="727"/>
      <c r="C91" s="728" t="s">
        <v>966</v>
      </c>
      <c r="D91" s="708"/>
      <c r="E91" s="709"/>
      <c r="F91" s="709"/>
      <c r="G91" s="709"/>
      <c r="H91" s="720"/>
      <c r="I91" s="654"/>
      <c r="J91" s="654"/>
      <c r="K91" s="654"/>
      <c r="L91" s="721"/>
      <c r="M91" s="722"/>
      <c r="N91" s="722"/>
    </row>
    <row r="92" spans="1:14" s="719" customFormat="1" ht="12.75">
      <c r="B92" s="727"/>
      <c r="C92" s="729" t="s">
        <v>967</v>
      </c>
      <c r="D92" s="708"/>
      <c r="E92" s="709"/>
      <c r="F92" s="709"/>
      <c r="G92" s="709"/>
      <c r="H92" s="720"/>
      <c r="I92" s="654"/>
      <c r="J92" s="654"/>
      <c r="K92" s="654"/>
      <c r="L92" s="721"/>
      <c r="M92" s="722"/>
      <c r="N92" s="726">
        <v>0.81909407050832617</v>
      </c>
    </row>
    <row r="93" spans="1:14" s="719" customFormat="1">
      <c r="B93" s="727"/>
      <c r="C93" s="729" t="s">
        <v>968</v>
      </c>
      <c r="D93" s="708"/>
      <c r="E93" s="709"/>
      <c r="F93" s="709"/>
      <c r="G93" s="709"/>
      <c r="H93" s="720"/>
      <c r="I93" s="654"/>
      <c r="J93" s="654"/>
      <c r="K93" s="654"/>
      <c r="L93" s="721"/>
      <c r="M93" s="722"/>
      <c r="N93" s="726">
        <v>2.4319205118496341</v>
      </c>
    </row>
    <row r="94" spans="1:14" s="719" customFormat="1">
      <c r="B94" s="227"/>
      <c r="C94" s="661" t="s">
        <v>969</v>
      </c>
      <c r="D94" s="708"/>
      <c r="E94" s="709"/>
      <c r="F94" s="709"/>
      <c r="G94" s="709"/>
      <c r="H94" s="720"/>
      <c r="I94" s="654"/>
      <c r="J94" s="654"/>
      <c r="K94" s="654"/>
      <c r="L94" s="721"/>
      <c r="M94" s="722"/>
      <c r="N94" s="726">
        <v>2.2264842770421787</v>
      </c>
    </row>
    <row r="95" spans="1:14" s="719" customFormat="1">
      <c r="B95" s="227"/>
      <c r="C95" s="661" t="s">
        <v>970</v>
      </c>
      <c r="D95" s="708"/>
      <c r="E95" s="709"/>
      <c r="F95" s="709"/>
      <c r="G95" s="709"/>
      <c r="H95" s="720"/>
      <c r="I95" s="654"/>
      <c r="J95" s="654"/>
      <c r="K95" s="654"/>
      <c r="L95" s="721"/>
      <c r="M95" s="722"/>
      <c r="N95" s="726">
        <v>2.2850569967163517</v>
      </c>
    </row>
    <row r="96" spans="1:14" s="719" customFormat="1">
      <c r="B96" s="227"/>
      <c r="C96" s="728" t="s">
        <v>971</v>
      </c>
      <c r="D96" s="708"/>
      <c r="E96" s="709"/>
      <c r="F96" s="709"/>
      <c r="G96" s="709"/>
      <c r="H96" s="720"/>
      <c r="I96" s="654"/>
      <c r="J96" s="654"/>
      <c r="K96" s="654"/>
      <c r="L96" s="721"/>
      <c r="M96" s="722"/>
      <c r="N96" s="722"/>
    </row>
    <row r="97" spans="2:14" s="719" customFormat="1" ht="12.75">
      <c r="B97" s="227"/>
      <c r="C97" s="729" t="s">
        <v>967</v>
      </c>
      <c r="D97" s="708"/>
      <c r="E97" s="709"/>
      <c r="F97" s="709"/>
      <c r="G97" s="709"/>
      <c r="H97" s="720"/>
      <c r="I97" s="654"/>
      <c r="J97" s="654"/>
      <c r="K97" s="654"/>
      <c r="L97" s="721"/>
      <c r="M97" s="722"/>
      <c r="N97" s="726">
        <v>0.73245239324836453</v>
      </c>
    </row>
    <row r="98" spans="2:14" s="719" customFormat="1">
      <c r="B98" s="227"/>
      <c r="C98" s="729" t="s">
        <v>968</v>
      </c>
      <c r="D98" s="708"/>
      <c r="E98" s="709"/>
      <c r="F98" s="709"/>
      <c r="G98" s="709"/>
      <c r="H98" s="720"/>
      <c r="I98" s="654"/>
      <c r="J98" s="654"/>
      <c r="K98" s="654"/>
      <c r="L98" s="721"/>
      <c r="M98" s="722"/>
      <c r="N98" s="726">
        <v>3.6134889419185234</v>
      </c>
    </row>
    <row r="99" spans="2:14" s="719" customFormat="1">
      <c r="B99" s="227"/>
      <c r="C99" s="661" t="s">
        <v>969</v>
      </c>
      <c r="D99" s="708"/>
      <c r="E99" s="709"/>
      <c r="F99" s="709"/>
      <c r="G99" s="709"/>
      <c r="H99" s="720"/>
      <c r="I99" s="654"/>
      <c r="J99" s="654"/>
      <c r="K99" s="654"/>
      <c r="L99" s="721"/>
      <c r="M99" s="722"/>
      <c r="N99" s="726">
        <v>3.574442162342629</v>
      </c>
    </row>
    <row r="100" spans="2:14" s="719" customFormat="1">
      <c r="B100" s="227"/>
      <c r="C100" s="661" t="s">
        <v>970</v>
      </c>
      <c r="D100" s="708"/>
      <c r="E100" s="709"/>
      <c r="F100" s="709"/>
      <c r="G100" s="709"/>
      <c r="H100" s="720"/>
      <c r="I100" s="654"/>
      <c r="J100" s="654"/>
      <c r="K100" s="654"/>
      <c r="L100" s="721"/>
      <c r="M100" s="722"/>
      <c r="N100" s="726">
        <v>3.1567455649978426</v>
      </c>
    </row>
    <row r="101" spans="2:14" s="719" customFormat="1" ht="12.75">
      <c r="B101" s="227"/>
      <c r="C101" s="725" t="s">
        <v>972</v>
      </c>
      <c r="D101" s="708"/>
      <c r="E101" s="709"/>
      <c r="F101" s="709"/>
      <c r="G101" s="709"/>
      <c r="H101" s="720"/>
      <c r="I101" s="654"/>
      <c r="J101" s="654"/>
      <c r="K101" s="654"/>
      <c r="L101" s="721"/>
      <c r="M101" s="722"/>
      <c r="N101" s="722">
        <v>29.845831860158739</v>
      </c>
    </row>
    <row r="102" spans="2:14" s="719" customFormat="1" ht="12.75">
      <c r="B102" s="227"/>
      <c r="C102" s="725" t="s">
        <v>973</v>
      </c>
      <c r="D102" s="708"/>
      <c r="E102" s="709"/>
      <c r="F102" s="709"/>
      <c r="G102" s="709"/>
      <c r="H102" s="720"/>
      <c r="I102" s="654"/>
      <c r="J102" s="654"/>
      <c r="K102" s="654"/>
      <c r="L102" s="721"/>
      <c r="M102" s="722"/>
      <c r="N102" s="722">
        <v>119.707437057682</v>
      </c>
    </row>
    <row r="103" spans="2:14" s="719" customFormat="1" ht="12.75">
      <c r="B103" s="227"/>
      <c r="C103" s="725" t="s">
        <v>974</v>
      </c>
      <c r="D103" s="708"/>
      <c r="E103" s="709"/>
      <c r="F103" s="709"/>
      <c r="G103" s="709"/>
      <c r="H103" s="720"/>
      <c r="I103" s="654"/>
      <c r="J103" s="654"/>
      <c r="K103" s="654"/>
      <c r="L103" s="721"/>
      <c r="M103" s="722"/>
      <c r="N103" s="722">
        <v>46.815112775256203</v>
      </c>
    </row>
    <row r="104" spans="2:14" s="719" customFormat="1">
      <c r="B104" s="1333" t="s">
        <v>975</v>
      </c>
      <c r="C104" s="1333"/>
      <c r="D104" s="708"/>
      <c r="E104" s="709"/>
      <c r="F104" s="709"/>
      <c r="G104" s="709"/>
      <c r="H104" s="720"/>
      <c r="I104" s="654"/>
      <c r="J104" s="654"/>
      <c r="K104" s="654"/>
      <c r="L104" s="721"/>
      <c r="M104" s="722"/>
      <c r="N104" s="722"/>
    </row>
    <row r="105" spans="2:14" s="719" customFormat="1" ht="24">
      <c r="B105" s="227"/>
      <c r="C105" s="725" t="s">
        <v>976</v>
      </c>
      <c r="D105" s="708"/>
      <c r="E105" s="709"/>
      <c r="F105" s="709"/>
      <c r="G105" s="709"/>
      <c r="H105" s="720"/>
      <c r="I105" s="654"/>
      <c r="J105" s="654"/>
      <c r="K105" s="654"/>
      <c r="L105" s="721"/>
      <c r="M105" s="722"/>
      <c r="N105" s="722"/>
    </row>
    <row r="106" spans="2:14" s="719" customFormat="1">
      <c r="B106" s="227"/>
      <c r="C106" s="728" t="s">
        <v>977</v>
      </c>
      <c r="D106" s="708"/>
      <c r="E106" s="709"/>
      <c r="F106" s="709"/>
      <c r="G106" s="709"/>
      <c r="H106" s="720"/>
      <c r="I106" s="654"/>
      <c r="J106" s="654"/>
      <c r="K106" s="654"/>
      <c r="L106" s="721"/>
      <c r="M106" s="722"/>
      <c r="N106" s="730">
        <v>1.9406599245581204</v>
      </c>
    </row>
    <row r="107" spans="2:14" s="719" customFormat="1">
      <c r="B107" s="227"/>
      <c r="C107" s="731" t="s">
        <v>978</v>
      </c>
      <c r="D107" s="708"/>
      <c r="E107" s="709"/>
      <c r="F107" s="709"/>
      <c r="G107" s="709"/>
      <c r="H107" s="720"/>
      <c r="I107" s="654"/>
      <c r="J107" s="654"/>
      <c r="K107" s="654"/>
      <c r="L107" s="721"/>
      <c r="M107" s="722"/>
      <c r="N107" s="730">
        <v>1.2850497418190892</v>
      </c>
    </row>
    <row r="108" spans="2:14" s="719" customFormat="1">
      <c r="B108" s="227"/>
      <c r="C108" s="728" t="s">
        <v>979</v>
      </c>
      <c r="D108" s="708"/>
      <c r="E108" s="709"/>
      <c r="F108" s="709"/>
      <c r="G108" s="709"/>
      <c r="H108" s="720"/>
      <c r="I108" s="654"/>
      <c r="J108" s="654"/>
      <c r="K108" s="654"/>
      <c r="L108" s="721"/>
      <c r="M108" s="722"/>
      <c r="N108" s="730">
        <v>3.2349494534815615</v>
      </c>
    </row>
    <row r="109" spans="2:14" s="719" customFormat="1" ht="12.75">
      <c r="B109" s="227"/>
      <c r="C109" s="725" t="s">
        <v>980</v>
      </c>
      <c r="D109" s="708"/>
      <c r="E109" s="709"/>
      <c r="F109" s="709"/>
      <c r="G109" s="709"/>
      <c r="H109" s="720"/>
      <c r="I109" s="654"/>
      <c r="J109" s="654"/>
      <c r="K109" s="654"/>
      <c r="L109" s="721"/>
      <c r="M109" s="722"/>
      <c r="N109" s="722"/>
    </row>
    <row r="110" spans="2:14" s="719" customFormat="1">
      <c r="B110" s="227"/>
      <c r="C110" s="728" t="s">
        <v>977</v>
      </c>
      <c r="D110" s="708"/>
      <c r="E110" s="709"/>
      <c r="F110" s="709"/>
      <c r="G110" s="709"/>
      <c r="H110" s="720"/>
      <c r="I110" s="654"/>
      <c r="J110" s="654"/>
      <c r="K110" s="654"/>
      <c r="L110" s="721"/>
      <c r="M110" s="722"/>
      <c r="N110" s="732">
        <v>2.8720730576758144E-3</v>
      </c>
    </row>
    <row r="111" spans="2:14" s="719" customFormat="1">
      <c r="B111" s="227"/>
      <c r="C111" s="731" t="s">
        <v>978</v>
      </c>
      <c r="D111" s="708"/>
      <c r="E111" s="709"/>
      <c r="F111" s="709"/>
      <c r="G111" s="709"/>
      <c r="H111" s="720"/>
      <c r="I111" s="654"/>
      <c r="J111" s="654"/>
      <c r="K111" s="654"/>
      <c r="L111" s="721"/>
      <c r="M111" s="722"/>
      <c r="N111" s="730">
        <v>4.3599440558389289E-2</v>
      </c>
    </row>
    <row r="112" spans="2:14" s="719" customFormat="1">
      <c r="B112" s="227"/>
      <c r="C112" s="728" t="s">
        <v>979</v>
      </c>
      <c r="D112" s="708"/>
      <c r="E112" s="709"/>
      <c r="F112" s="709"/>
      <c r="G112" s="709"/>
      <c r="H112" s="720"/>
      <c r="I112" s="654"/>
      <c r="J112" s="654"/>
      <c r="K112" s="654"/>
      <c r="L112" s="721"/>
      <c r="M112" s="722"/>
      <c r="N112" s="730">
        <v>0.11077277857666382</v>
      </c>
    </row>
    <row r="113" spans="2:14" s="719" customFormat="1">
      <c r="B113" s="1333" t="s">
        <v>981</v>
      </c>
      <c r="C113" s="1333"/>
      <c r="D113" s="708"/>
      <c r="E113" s="709"/>
      <c r="F113" s="709"/>
      <c r="G113" s="709"/>
      <c r="H113" s="720"/>
      <c r="I113" s="654"/>
      <c r="J113" s="654"/>
      <c r="K113" s="654"/>
      <c r="L113" s="721"/>
      <c r="M113" s="722"/>
      <c r="N113" s="722"/>
    </row>
    <row r="114" spans="2:14" s="719" customFormat="1" ht="35.25">
      <c r="B114" s="727"/>
      <c r="C114" s="725" t="s">
        <v>982</v>
      </c>
      <c r="D114" s="708"/>
      <c r="E114" s="709"/>
      <c r="F114" s="709"/>
      <c r="G114" s="709"/>
      <c r="H114" s="720"/>
      <c r="I114" s="654"/>
      <c r="J114" s="654"/>
      <c r="K114" s="654"/>
      <c r="L114" s="721"/>
      <c r="M114" s="722"/>
      <c r="N114" s="722"/>
    </row>
    <row r="115" spans="2:14" s="719" customFormat="1">
      <c r="B115" s="727"/>
      <c r="C115" s="731" t="s">
        <v>983</v>
      </c>
      <c r="D115" s="708"/>
      <c r="E115" s="709"/>
      <c r="F115" s="709"/>
      <c r="G115" s="709"/>
      <c r="H115" s="720"/>
      <c r="I115" s="654"/>
      <c r="J115" s="654"/>
      <c r="K115" s="654"/>
      <c r="L115" s="721"/>
      <c r="M115" s="722"/>
      <c r="N115" s="722"/>
    </row>
    <row r="116" spans="2:14" s="719" customFormat="1">
      <c r="B116" s="727"/>
      <c r="C116" s="729" t="s">
        <v>984</v>
      </c>
      <c r="D116" s="708"/>
      <c r="E116" s="709"/>
      <c r="F116" s="709"/>
      <c r="G116" s="709"/>
      <c r="H116" s="720"/>
      <c r="I116" s="654"/>
      <c r="J116" s="654"/>
      <c r="K116" s="654"/>
      <c r="L116" s="721"/>
      <c r="M116" s="722"/>
      <c r="N116" s="726">
        <v>3.0121035415272144E-2</v>
      </c>
    </row>
    <row r="117" spans="2:14" s="719" customFormat="1">
      <c r="B117" s="727"/>
      <c r="C117" s="729" t="s">
        <v>985</v>
      </c>
      <c r="D117" s="708"/>
      <c r="E117" s="709"/>
      <c r="F117" s="709"/>
      <c r="G117" s="709"/>
      <c r="H117" s="720"/>
      <c r="I117" s="654"/>
      <c r="J117" s="654"/>
      <c r="K117" s="654"/>
      <c r="L117" s="721"/>
      <c r="M117" s="722"/>
      <c r="N117" s="726">
        <v>0.10464263028175465</v>
      </c>
    </row>
    <row r="118" spans="2:14" s="719" customFormat="1">
      <c r="B118" s="727"/>
      <c r="C118" s="729" t="s">
        <v>986</v>
      </c>
      <c r="D118" s="708"/>
      <c r="E118" s="709"/>
      <c r="F118" s="709"/>
      <c r="G118" s="709"/>
      <c r="H118" s="720"/>
      <c r="I118" s="654"/>
      <c r="J118" s="654"/>
      <c r="K118" s="654"/>
      <c r="L118" s="721"/>
      <c r="M118" s="722"/>
      <c r="N118" s="726">
        <v>0.10528301871519695</v>
      </c>
    </row>
    <row r="119" spans="2:14" s="719" customFormat="1">
      <c r="B119" s="727"/>
      <c r="C119" s="729" t="s">
        <v>987</v>
      </c>
      <c r="D119" s="708"/>
      <c r="E119" s="709"/>
      <c r="F119" s="709"/>
      <c r="G119" s="709"/>
      <c r="H119" s="720"/>
      <c r="I119" s="654"/>
      <c r="J119" s="654"/>
      <c r="K119" s="654"/>
      <c r="L119" s="721"/>
      <c r="M119" s="722"/>
      <c r="N119" s="726">
        <v>0.11437578577770312</v>
      </c>
    </row>
    <row r="120" spans="2:14" s="719" customFormat="1">
      <c r="B120" s="727"/>
      <c r="C120" s="731" t="s">
        <v>988</v>
      </c>
      <c r="D120" s="708"/>
      <c r="E120" s="709"/>
      <c r="F120" s="709"/>
      <c r="G120" s="709"/>
      <c r="H120" s="720"/>
      <c r="I120" s="654"/>
      <c r="J120" s="654"/>
      <c r="K120" s="654"/>
      <c r="L120" s="721"/>
      <c r="M120" s="722"/>
      <c r="N120" s="733"/>
    </row>
    <row r="121" spans="2:14" s="719" customFormat="1">
      <c r="B121" s="727"/>
      <c r="C121" s="729" t="s">
        <v>986</v>
      </c>
      <c r="D121" s="708"/>
      <c r="E121" s="709"/>
      <c r="F121" s="709"/>
      <c r="G121" s="709"/>
      <c r="H121" s="720"/>
      <c r="I121" s="654"/>
      <c r="J121" s="654"/>
      <c r="K121" s="654"/>
      <c r="L121" s="721"/>
      <c r="M121" s="722"/>
      <c r="N121" s="726">
        <v>0.16907197531388199</v>
      </c>
    </row>
    <row r="122" spans="2:14" s="719" customFormat="1">
      <c r="B122" s="727"/>
      <c r="C122" s="729" t="s">
        <v>987</v>
      </c>
      <c r="D122" s="708"/>
      <c r="E122" s="709"/>
      <c r="F122" s="709"/>
      <c r="G122" s="709"/>
      <c r="H122" s="720"/>
      <c r="I122" s="654"/>
      <c r="J122" s="654"/>
      <c r="K122" s="654"/>
      <c r="L122" s="721"/>
      <c r="M122" s="722"/>
      <c r="N122" s="726">
        <v>0.18550441068709189</v>
      </c>
    </row>
    <row r="123" spans="2:14" s="719" customFormat="1" ht="33.75">
      <c r="B123" s="727"/>
      <c r="C123" s="731" t="s">
        <v>989</v>
      </c>
      <c r="D123" s="708"/>
      <c r="E123" s="709"/>
      <c r="F123" s="709"/>
      <c r="G123" s="709"/>
      <c r="H123" s="720"/>
      <c r="I123" s="654"/>
      <c r="J123" s="654"/>
      <c r="K123" s="654"/>
      <c r="L123" s="721"/>
      <c r="M123" s="722"/>
      <c r="N123" s="734" t="s">
        <v>990</v>
      </c>
    </row>
    <row r="124" spans="2:14" s="719" customFormat="1" ht="24">
      <c r="B124" s="727"/>
      <c r="C124" s="725" t="s">
        <v>991</v>
      </c>
      <c r="D124" s="708"/>
      <c r="E124" s="709"/>
      <c r="F124" s="709"/>
      <c r="G124" s="709"/>
      <c r="H124" s="720"/>
      <c r="I124" s="654"/>
      <c r="J124" s="654"/>
      <c r="K124" s="654"/>
      <c r="L124" s="721"/>
      <c r="M124" s="722"/>
      <c r="N124" s="726">
        <v>9.5831596529216499E-3</v>
      </c>
    </row>
    <row r="125" spans="2:14" s="719" customFormat="1">
      <c r="B125" s="727"/>
      <c r="C125" s="728" t="s">
        <v>992</v>
      </c>
      <c r="D125" s="708"/>
      <c r="E125" s="709"/>
      <c r="F125" s="709"/>
      <c r="G125" s="709"/>
      <c r="H125" s="720"/>
      <c r="I125" s="654"/>
      <c r="J125" s="654"/>
      <c r="K125" s="654"/>
      <c r="L125" s="721"/>
      <c r="M125" s="722"/>
      <c r="N125" s="730">
        <v>4.613142308075889E-2</v>
      </c>
    </row>
    <row r="126" spans="2:14" s="719" customFormat="1">
      <c r="B126" s="727"/>
      <c r="C126" s="728" t="s">
        <v>993</v>
      </c>
      <c r="D126" s="708"/>
      <c r="E126" s="709"/>
      <c r="F126" s="709"/>
      <c r="G126" s="709"/>
      <c r="H126" s="720"/>
      <c r="I126" s="654"/>
      <c r="J126" s="654"/>
      <c r="K126" s="654"/>
      <c r="L126" s="721"/>
      <c r="M126" s="722"/>
      <c r="N126" s="730">
        <v>1.9836750593880775E-2</v>
      </c>
    </row>
    <row r="127" spans="2:14" s="719" customFormat="1">
      <c r="B127" s="727"/>
      <c r="C127" s="728" t="s">
        <v>994</v>
      </c>
      <c r="D127" s="708"/>
      <c r="E127" s="709"/>
      <c r="F127" s="709"/>
      <c r="G127" s="709"/>
      <c r="H127" s="720"/>
      <c r="I127" s="654"/>
      <c r="J127" s="654"/>
      <c r="K127" s="654"/>
      <c r="L127" s="721"/>
      <c r="M127" s="722"/>
      <c r="N127" s="730">
        <v>5.6179334478889599E-2</v>
      </c>
    </row>
    <row r="128" spans="2:14" s="719" customFormat="1">
      <c r="B128" s="727"/>
      <c r="C128" s="728" t="s">
        <v>995</v>
      </c>
      <c r="D128" s="708"/>
      <c r="E128" s="709"/>
      <c r="F128" s="709"/>
      <c r="G128" s="709"/>
      <c r="H128" s="720"/>
      <c r="I128" s="654"/>
      <c r="J128" s="654"/>
      <c r="K128" s="654"/>
      <c r="L128" s="721"/>
      <c r="M128" s="722"/>
      <c r="N128" s="730">
        <v>9.8278969153175119E-3</v>
      </c>
    </row>
    <row r="129" spans="1:14" s="719" customFormat="1">
      <c r="B129" s="727"/>
      <c r="C129" s="728" t="s">
        <v>996</v>
      </c>
      <c r="D129" s="708"/>
      <c r="E129" s="709"/>
      <c r="F129" s="709"/>
      <c r="G129" s="709"/>
      <c r="H129" s="720"/>
      <c r="I129" s="654"/>
      <c r="J129" s="654"/>
      <c r="K129" s="654"/>
      <c r="L129" s="721"/>
      <c r="M129" s="722"/>
      <c r="N129" s="730">
        <v>0</v>
      </c>
    </row>
    <row r="130" spans="1:14" s="719" customFormat="1">
      <c r="B130" s="727"/>
      <c r="C130" s="728" t="s">
        <v>997</v>
      </c>
      <c r="D130" s="708"/>
      <c r="E130" s="709"/>
      <c r="F130" s="709"/>
      <c r="G130" s="709"/>
      <c r="H130" s="720"/>
      <c r="I130" s="654"/>
      <c r="J130" s="654"/>
      <c r="K130" s="654"/>
      <c r="L130" s="721"/>
      <c r="M130" s="722"/>
      <c r="N130" s="730">
        <v>2.496978194833489E-2</v>
      </c>
    </row>
    <row r="131" spans="1:14" s="719" customFormat="1" ht="12.75">
      <c r="A131" s="1334" t="s">
        <v>998</v>
      </c>
      <c r="B131" s="1334"/>
      <c r="C131" s="1334"/>
      <c r="D131" s="715"/>
      <c r="E131" s="715"/>
      <c r="F131" s="715"/>
      <c r="G131" s="715"/>
      <c r="H131" s="735"/>
      <c r="I131" s="717"/>
      <c r="J131" s="717"/>
      <c r="K131" s="717"/>
      <c r="L131" s="736"/>
      <c r="M131" s="736"/>
      <c r="N131" s="736"/>
    </row>
    <row r="132" spans="1:14" s="719" customFormat="1">
      <c r="A132" s="737"/>
      <c r="B132" s="1333" t="s">
        <v>338</v>
      </c>
      <c r="C132" s="1333"/>
      <c r="D132" s="708"/>
      <c r="E132" s="709"/>
      <c r="F132" s="709"/>
      <c r="G132" s="709"/>
      <c r="H132" s="720"/>
      <c r="I132" s="654"/>
      <c r="J132" s="654"/>
      <c r="K132" s="654"/>
      <c r="L132" s="721"/>
      <c r="M132" s="722"/>
      <c r="N132" s="722"/>
    </row>
    <row r="133" spans="1:14" s="719" customFormat="1">
      <c r="A133" s="737"/>
      <c r="B133" s="737"/>
      <c r="C133" s="738" t="s">
        <v>345</v>
      </c>
      <c r="D133" s="708"/>
      <c r="E133" s="709"/>
      <c r="F133" s="709">
        <v>1.0593376770004357</v>
      </c>
      <c r="G133" s="709">
        <v>1.1885925837855207</v>
      </c>
      <c r="H133" s="720">
        <v>1.0145182585761396</v>
      </c>
      <c r="I133" s="654">
        <v>1.0171177155054794</v>
      </c>
      <c r="J133" s="654">
        <v>1.0045418419309031</v>
      </c>
      <c r="K133" s="654">
        <v>1.0072209005854085</v>
      </c>
      <c r="L133" s="721">
        <v>0.93026077179147026</v>
      </c>
      <c r="M133" s="722">
        <v>0.96436141018940846</v>
      </c>
      <c r="N133" s="722">
        <v>0.97148949275921304</v>
      </c>
    </row>
    <row r="134" spans="1:14" s="719" customFormat="1" ht="12.75">
      <c r="A134" s="737"/>
      <c r="B134" s="737"/>
      <c r="C134" s="738" t="s">
        <v>999</v>
      </c>
      <c r="D134" s="708"/>
      <c r="E134" s="709"/>
      <c r="F134" s="709"/>
      <c r="G134" s="709"/>
      <c r="H134" s="720"/>
      <c r="I134" s="654">
        <v>4.2422196093072797</v>
      </c>
      <c r="J134" s="654">
        <v>2.835994843553006</v>
      </c>
      <c r="K134" s="654">
        <v>2.4920183993090408</v>
      </c>
      <c r="L134" s="721">
        <v>3.0456379317339146</v>
      </c>
      <c r="M134" s="722">
        <v>1.9772205899760911</v>
      </c>
      <c r="N134" s="722">
        <v>2.7807899122306314</v>
      </c>
    </row>
    <row r="135" spans="1:14" s="719" customFormat="1" ht="15" customHeight="1">
      <c r="A135" s="737"/>
      <c r="B135" s="737"/>
      <c r="C135" s="738" t="s">
        <v>1000</v>
      </c>
      <c r="D135" s="708"/>
      <c r="E135" s="709"/>
      <c r="F135" s="709"/>
      <c r="G135" s="709"/>
      <c r="H135" s="720"/>
      <c r="I135" s="654"/>
      <c r="J135" s="654"/>
      <c r="K135" s="654"/>
      <c r="L135" s="721"/>
      <c r="M135" s="722">
        <v>3.2301941878640985</v>
      </c>
      <c r="N135" s="722">
        <v>4.4315133827232307</v>
      </c>
    </row>
    <row r="136" spans="1:14" s="719" customFormat="1">
      <c r="A136" s="737"/>
      <c r="B136" s="1333" t="s">
        <v>344</v>
      </c>
      <c r="C136" s="1333"/>
      <c r="D136" s="708"/>
      <c r="E136" s="709"/>
      <c r="F136" s="709"/>
      <c r="G136" s="709"/>
      <c r="H136" s="720"/>
      <c r="I136" s="654"/>
      <c r="J136" s="654"/>
      <c r="K136" s="654"/>
      <c r="L136" s="721"/>
      <c r="M136" s="722"/>
      <c r="N136" s="722"/>
    </row>
    <row r="137" spans="1:14" s="719" customFormat="1" ht="12.75">
      <c r="A137" s="737"/>
      <c r="B137" s="737"/>
      <c r="C137" s="739" t="s">
        <v>1001</v>
      </c>
      <c r="D137" s="708"/>
      <c r="E137" s="709"/>
      <c r="F137" s="709"/>
      <c r="G137" s="709"/>
      <c r="H137" s="720"/>
      <c r="I137" s="654">
        <v>7.1095162259165443</v>
      </c>
      <c r="J137" s="654">
        <v>7.5816652985959676</v>
      </c>
      <c r="K137" s="654">
        <v>6.8228316928693937</v>
      </c>
      <c r="L137" s="721">
        <v>7.1766236407891899</v>
      </c>
      <c r="M137" s="722">
        <v>4.4139960328628245</v>
      </c>
      <c r="N137" s="722">
        <v>6.2944640696099103</v>
      </c>
    </row>
    <row r="138" spans="1:14" s="719" customFormat="1">
      <c r="A138" s="737"/>
      <c r="B138" s="1333" t="s">
        <v>343</v>
      </c>
      <c r="C138" s="1333"/>
      <c r="D138" s="708"/>
      <c r="E138" s="709"/>
      <c r="F138" s="709"/>
      <c r="G138" s="709"/>
      <c r="H138" s="720"/>
      <c r="I138" s="654"/>
      <c r="J138" s="654"/>
      <c r="K138" s="654"/>
      <c r="L138" s="721"/>
      <c r="M138" s="722"/>
      <c r="N138" s="722"/>
    </row>
    <row r="139" spans="1:14" s="719" customFormat="1">
      <c r="A139" s="737"/>
      <c r="B139" s="737"/>
      <c r="C139" s="739" t="s">
        <v>342</v>
      </c>
      <c r="D139" s="708"/>
      <c r="E139" s="709"/>
      <c r="F139" s="709">
        <v>-17.208933956401935</v>
      </c>
      <c r="G139" s="709">
        <v>-24.126207463334946</v>
      </c>
      <c r="H139" s="720">
        <v>-23.231232610090306</v>
      </c>
      <c r="I139" s="654">
        <v>-23.528255360501614</v>
      </c>
      <c r="J139" s="654">
        <v>-22.63909355271873</v>
      </c>
      <c r="K139" s="654">
        <v>-22.095315419037711</v>
      </c>
      <c r="L139" s="721">
        <v>-20.920325947387948</v>
      </c>
      <c r="M139" s="722">
        <v>-22.99690533853072</v>
      </c>
      <c r="N139" s="722">
        <v>-24.505980790915586</v>
      </c>
    </row>
    <row r="140" spans="1:14" s="719" customFormat="1">
      <c r="A140" s="740"/>
      <c r="B140" s="1333" t="s">
        <v>341</v>
      </c>
      <c r="C140" s="1333"/>
      <c r="D140" s="708"/>
      <c r="E140" s="709"/>
      <c r="F140" s="709"/>
      <c r="G140" s="709"/>
      <c r="H140" s="720"/>
      <c r="I140" s="654"/>
      <c r="J140" s="654"/>
      <c r="K140" s="654"/>
      <c r="L140" s="721"/>
      <c r="M140" s="722"/>
      <c r="N140" s="722"/>
    </row>
    <row r="141" spans="1:14" s="719" customFormat="1">
      <c r="A141" s="740"/>
      <c r="B141" s="727"/>
      <c r="C141" s="739" t="s">
        <v>340</v>
      </c>
      <c r="D141" s="708"/>
      <c r="E141" s="709"/>
      <c r="F141" s="741">
        <v>1543</v>
      </c>
      <c r="G141" s="741">
        <v>1737</v>
      </c>
      <c r="H141" s="742">
        <v>2270</v>
      </c>
      <c r="I141" s="743">
        <v>1445</v>
      </c>
      <c r="J141" s="743">
        <v>1823</v>
      </c>
      <c r="K141" s="743">
        <v>2160</v>
      </c>
      <c r="L141" s="744">
        <v>1639</v>
      </c>
      <c r="M141" s="743">
        <v>2158</v>
      </c>
      <c r="N141" s="743">
        <v>1875</v>
      </c>
    </row>
    <row r="142" spans="1:14" s="719" customFormat="1">
      <c r="A142" s="1334" t="s">
        <v>339</v>
      </c>
      <c r="B142" s="1334"/>
      <c r="C142" s="1334"/>
      <c r="D142" s="715"/>
      <c r="E142" s="715"/>
      <c r="F142" s="715"/>
      <c r="G142" s="715"/>
      <c r="H142" s="735"/>
      <c r="I142" s="717"/>
      <c r="J142" s="717"/>
      <c r="K142" s="717"/>
      <c r="L142" s="736"/>
      <c r="M142" s="736"/>
      <c r="N142" s="736"/>
    </row>
    <row r="143" spans="1:14" s="719" customFormat="1">
      <c r="A143" s="740"/>
      <c r="B143" s="1333" t="s">
        <v>338</v>
      </c>
      <c r="C143" s="1333"/>
      <c r="D143" s="708"/>
      <c r="E143" s="709"/>
      <c r="F143" s="709"/>
      <c r="G143" s="709"/>
      <c r="H143" s="720"/>
      <c r="I143" s="654"/>
      <c r="J143" s="654"/>
      <c r="K143" s="654"/>
      <c r="L143" s="721"/>
      <c r="M143" s="722"/>
      <c r="N143" s="722"/>
    </row>
    <row r="144" spans="1:14" s="719" customFormat="1" ht="12.75">
      <c r="A144" s="740"/>
      <c r="B144" s="727"/>
      <c r="C144" s="739" t="s">
        <v>337</v>
      </c>
      <c r="D144" s="708"/>
      <c r="E144" s="709"/>
      <c r="F144" s="709">
        <v>14.803894740244363</v>
      </c>
      <c r="G144" s="709">
        <v>18.026114714699894</v>
      </c>
      <c r="H144" s="720">
        <v>18.180609412354745</v>
      </c>
      <c r="I144" s="654">
        <v>18.082685771571956</v>
      </c>
      <c r="J144" s="654">
        <v>18.261562576013514</v>
      </c>
      <c r="K144" s="654">
        <v>19.146218617457997</v>
      </c>
      <c r="L144" s="721">
        <v>19.606478601799619</v>
      </c>
      <c r="M144" s="722">
        <v>21.02119733044244</v>
      </c>
      <c r="N144" s="722">
        <v>22.383798776263227</v>
      </c>
    </row>
    <row r="145" spans="1:14" s="719" customFormat="1">
      <c r="A145" s="740"/>
      <c r="B145" s="227"/>
      <c r="C145" s="738" t="s">
        <v>1002</v>
      </c>
      <c r="D145" s="708"/>
      <c r="E145" s="709"/>
      <c r="F145" s="709"/>
      <c r="G145" s="709"/>
      <c r="H145" s="720">
        <v>6.9068272799781294</v>
      </c>
      <c r="I145" s="654">
        <v>7.8803596180085798</v>
      </c>
      <c r="J145" s="654">
        <v>8.2069428723247686</v>
      </c>
      <c r="K145" s="654">
        <v>7.8129988910270844</v>
      </c>
      <c r="L145" s="721">
        <v>8.6661447716025872</v>
      </c>
      <c r="M145" s="722">
        <v>8.8907993183563434</v>
      </c>
      <c r="N145" s="722">
        <v>7.9779364142652103</v>
      </c>
    </row>
    <row r="146" spans="1:14">
      <c r="A146" s="745"/>
      <c r="B146" s="746"/>
      <c r="C146" s="747"/>
      <c r="D146" s="748"/>
      <c r="E146" s="748"/>
      <c r="F146" s="748"/>
      <c r="G146" s="749"/>
      <c r="H146" s="750"/>
      <c r="I146" s="745"/>
      <c r="J146" s="745"/>
      <c r="K146" s="745"/>
      <c r="L146" s="745"/>
      <c r="M146" s="745"/>
      <c r="N146" s="745"/>
    </row>
    <row r="147" spans="1:14">
      <c r="A147" s="751"/>
      <c r="B147" s="751"/>
      <c r="C147" s="752"/>
      <c r="D147" s="753"/>
      <c r="E147" s="754"/>
      <c r="F147" s="751"/>
      <c r="G147" s="751"/>
      <c r="H147" s="751"/>
      <c r="I147" s="751"/>
      <c r="J147" s="755"/>
      <c r="K147" s="751"/>
      <c r="L147" s="751"/>
      <c r="M147" s="751"/>
      <c r="N147" s="756"/>
    </row>
    <row r="148" spans="1:14" ht="11.25" customHeight="1">
      <c r="A148" s="1331" t="s">
        <v>1003</v>
      </c>
      <c r="B148" s="1331"/>
      <c r="C148" s="1331"/>
      <c r="D148" s="1331"/>
      <c r="E148" s="1331"/>
      <c r="F148" s="1331"/>
      <c r="G148" s="1331"/>
      <c r="H148" s="1331"/>
      <c r="I148" s="1331"/>
      <c r="J148" s="1331"/>
      <c r="K148" s="1331"/>
      <c r="L148" s="1331"/>
      <c r="M148" s="1331"/>
      <c r="N148" s="1331"/>
    </row>
    <row r="149" spans="1:14">
      <c r="A149" s="624"/>
      <c r="B149" s="624"/>
      <c r="C149" s="757"/>
      <c r="D149" s="757"/>
      <c r="E149" s="758"/>
      <c r="F149" s="624"/>
      <c r="G149" s="624"/>
      <c r="H149" s="624"/>
      <c r="I149" s="624"/>
      <c r="J149" s="651"/>
      <c r="K149" s="624"/>
      <c r="L149" s="624"/>
      <c r="M149" s="624"/>
    </row>
    <row r="150" spans="1:14" ht="26.25" customHeight="1">
      <c r="A150" s="1331" t="s">
        <v>1004</v>
      </c>
      <c r="B150" s="1331"/>
      <c r="C150" s="1331"/>
      <c r="D150" s="1331"/>
      <c r="E150" s="1331"/>
      <c r="F150" s="1331"/>
      <c r="G150" s="1331"/>
      <c r="H150" s="1331"/>
      <c r="I150" s="1331"/>
      <c r="J150" s="1331"/>
      <c r="K150" s="1331"/>
      <c r="L150" s="1331"/>
      <c r="M150" s="1331"/>
      <c r="N150" s="1331"/>
    </row>
    <row r="151" spans="1:14" ht="15" customHeight="1">
      <c r="A151" s="1331" t="s">
        <v>336</v>
      </c>
      <c r="B151" s="1331"/>
      <c r="C151" s="1331"/>
      <c r="D151" s="1331"/>
      <c r="E151" s="1331"/>
      <c r="F151" s="1331"/>
      <c r="G151" s="1331"/>
      <c r="H151" s="1331"/>
      <c r="I151" s="1331"/>
      <c r="J151" s="1331"/>
      <c r="K151" s="1331"/>
      <c r="L151" s="1331"/>
      <c r="M151" s="1331"/>
      <c r="N151" s="1331"/>
    </row>
    <row r="152" spans="1:14" ht="12.75" customHeight="1">
      <c r="A152" s="1331" t="s">
        <v>335</v>
      </c>
      <c r="B152" s="1331"/>
      <c r="C152" s="1331"/>
      <c r="D152" s="1331"/>
      <c r="E152" s="1331"/>
      <c r="F152" s="1331"/>
      <c r="G152" s="1331"/>
      <c r="H152" s="1331"/>
      <c r="I152" s="1331"/>
      <c r="J152" s="1331"/>
      <c r="K152" s="1331"/>
      <c r="L152" s="1331"/>
      <c r="M152" s="1331"/>
      <c r="N152" s="1331"/>
    </row>
    <row r="153" spans="1:14" ht="15" customHeight="1">
      <c r="A153" s="1331" t="s">
        <v>1005</v>
      </c>
      <c r="B153" s="1331"/>
      <c r="C153" s="1331"/>
      <c r="D153" s="1331"/>
      <c r="E153" s="1331"/>
      <c r="F153" s="1331"/>
      <c r="G153" s="1331"/>
      <c r="H153" s="1331"/>
      <c r="I153" s="1331"/>
      <c r="J153" s="1331"/>
      <c r="K153" s="1331"/>
      <c r="L153" s="1331"/>
      <c r="M153" s="1331"/>
      <c r="N153" s="1331"/>
    </row>
    <row r="154" spans="1:14" ht="32.25" customHeight="1">
      <c r="A154" s="1331" t="s">
        <v>334</v>
      </c>
      <c r="B154" s="1331"/>
      <c r="C154" s="1331"/>
      <c r="D154" s="1331"/>
      <c r="E154" s="1331"/>
      <c r="F154" s="1331"/>
      <c r="G154" s="1331"/>
      <c r="H154" s="1331"/>
      <c r="I154" s="1331"/>
      <c r="J154" s="1331"/>
      <c r="K154" s="1331"/>
      <c r="L154" s="1331"/>
      <c r="M154" s="1331"/>
      <c r="N154" s="1331"/>
    </row>
    <row r="155" spans="1:14" ht="29.25" customHeight="1">
      <c r="A155" s="1331" t="s">
        <v>1006</v>
      </c>
      <c r="B155" s="1331"/>
      <c r="C155" s="1331"/>
      <c r="D155" s="1331"/>
      <c r="E155" s="1331"/>
      <c r="F155" s="1331"/>
      <c r="G155" s="1331"/>
      <c r="H155" s="1331"/>
      <c r="I155" s="1331"/>
      <c r="J155" s="1331"/>
      <c r="K155" s="1331"/>
      <c r="L155" s="1331"/>
      <c r="M155" s="1331"/>
      <c r="N155" s="1331"/>
    </row>
    <row r="156" spans="1:14" ht="15.75" customHeight="1">
      <c r="A156" s="1331" t="s">
        <v>333</v>
      </c>
      <c r="B156" s="1331"/>
      <c r="C156" s="1331"/>
      <c r="D156" s="1331"/>
      <c r="E156" s="1331"/>
      <c r="F156" s="1331"/>
      <c r="G156" s="1331"/>
      <c r="H156" s="1331"/>
      <c r="I156" s="1331"/>
      <c r="J156" s="1331"/>
      <c r="K156" s="1331"/>
      <c r="L156" s="1331"/>
      <c r="M156" s="1331"/>
      <c r="N156" s="1331"/>
    </row>
    <row r="157" spans="1:14" ht="16.5" customHeight="1">
      <c r="A157" s="1331" t="s">
        <v>332</v>
      </c>
      <c r="B157" s="1331"/>
      <c r="C157" s="1331"/>
      <c r="D157" s="1331"/>
      <c r="E157" s="1331"/>
      <c r="F157" s="1331"/>
      <c r="G157" s="1331"/>
      <c r="H157" s="1331"/>
      <c r="I157" s="1331"/>
      <c r="J157" s="1331"/>
      <c r="K157" s="1331"/>
      <c r="L157" s="1331"/>
      <c r="M157" s="1331"/>
      <c r="N157" s="1331"/>
    </row>
    <row r="158" spans="1:14" ht="15" customHeight="1">
      <c r="A158" s="1331" t="s">
        <v>331</v>
      </c>
      <c r="B158" s="1331"/>
      <c r="C158" s="1331"/>
      <c r="D158" s="1331"/>
      <c r="E158" s="1331"/>
      <c r="F158" s="1331"/>
      <c r="G158" s="1331"/>
      <c r="H158" s="1331"/>
      <c r="I158" s="1331"/>
      <c r="J158" s="1331"/>
      <c r="K158" s="1331"/>
      <c r="L158" s="1331"/>
      <c r="M158" s="1331"/>
      <c r="N158" s="1331"/>
    </row>
    <row r="159" spans="1:14" ht="14.25" customHeight="1">
      <c r="A159" s="1331" t="s">
        <v>1007</v>
      </c>
      <c r="B159" s="1331"/>
      <c r="C159" s="1331"/>
      <c r="D159" s="1331"/>
      <c r="E159" s="1331"/>
      <c r="F159" s="1331"/>
      <c r="G159" s="1331"/>
      <c r="H159" s="1331"/>
      <c r="I159" s="1331"/>
      <c r="J159" s="1331"/>
      <c r="K159" s="1331"/>
      <c r="L159" s="1331"/>
      <c r="M159" s="1331"/>
      <c r="N159" s="1331"/>
    </row>
    <row r="160" spans="1:14" ht="16.5" customHeight="1">
      <c r="A160" s="1331" t="s">
        <v>1008</v>
      </c>
      <c r="B160" s="1331"/>
      <c r="C160" s="1331"/>
      <c r="D160" s="1331"/>
      <c r="E160" s="1331"/>
      <c r="F160" s="1331"/>
      <c r="G160" s="1331"/>
      <c r="H160" s="1331"/>
      <c r="I160" s="1331"/>
      <c r="J160" s="1331"/>
      <c r="K160" s="1331"/>
      <c r="L160" s="1331"/>
      <c r="M160" s="1331"/>
      <c r="N160" s="1331"/>
    </row>
    <row r="161" spans="1:14" ht="14.25" customHeight="1">
      <c r="A161" s="1331" t="s">
        <v>1009</v>
      </c>
      <c r="B161" s="1331"/>
      <c r="C161" s="1331"/>
      <c r="D161" s="1331"/>
      <c r="E161" s="1331"/>
      <c r="F161" s="1331"/>
      <c r="G161" s="1331"/>
      <c r="H161" s="1331"/>
      <c r="I161" s="1331"/>
      <c r="J161" s="1331"/>
      <c r="K161" s="1331"/>
      <c r="L161" s="1331"/>
      <c r="M161" s="1331"/>
      <c r="N161" s="1331"/>
    </row>
    <row r="162" spans="1:14" ht="36.75" customHeight="1">
      <c r="A162" s="1331" t="s">
        <v>1010</v>
      </c>
      <c r="B162" s="1331"/>
      <c r="C162" s="1331"/>
      <c r="D162" s="1331"/>
      <c r="E162" s="1331"/>
      <c r="F162" s="1331"/>
      <c r="G162" s="1331"/>
      <c r="H162" s="1331"/>
      <c r="I162" s="1331"/>
      <c r="J162" s="1331"/>
      <c r="K162" s="1331"/>
      <c r="L162" s="1331"/>
      <c r="M162" s="1331"/>
      <c r="N162" s="1331"/>
    </row>
    <row r="163" spans="1:14" ht="11.25" customHeight="1">
      <c r="A163" s="1331" t="s">
        <v>1011</v>
      </c>
      <c r="B163" s="1331"/>
      <c r="C163" s="1331"/>
      <c r="D163" s="1331"/>
      <c r="E163" s="1331"/>
      <c r="F163" s="1331"/>
      <c r="G163" s="1331"/>
      <c r="H163" s="1331"/>
      <c r="I163" s="1331"/>
      <c r="J163" s="1331"/>
      <c r="K163" s="1331"/>
      <c r="L163" s="1331"/>
      <c r="M163" s="1331"/>
      <c r="N163" s="1331"/>
    </row>
    <row r="164" spans="1:14" ht="11.25" customHeight="1">
      <c r="A164" s="1331" t="s">
        <v>1012</v>
      </c>
      <c r="B164" s="1331"/>
      <c r="C164" s="1331"/>
      <c r="D164" s="1331"/>
      <c r="E164" s="1331"/>
      <c r="F164" s="1331"/>
      <c r="G164" s="1331"/>
      <c r="H164" s="1331"/>
      <c r="I164" s="1331"/>
      <c r="J164" s="1331"/>
      <c r="K164" s="1331"/>
      <c r="L164" s="1331"/>
      <c r="M164" s="1331"/>
      <c r="N164" s="1331"/>
    </row>
    <row r="165" spans="1:14" ht="33" customHeight="1">
      <c r="A165" s="1332" t="s">
        <v>330</v>
      </c>
      <c r="B165" s="1332"/>
      <c r="C165" s="1332"/>
      <c r="D165" s="1332"/>
      <c r="E165" s="1332"/>
      <c r="F165" s="1332"/>
      <c r="G165" s="1332"/>
      <c r="H165" s="1332"/>
      <c r="I165" s="1332"/>
      <c r="J165" s="1332"/>
      <c r="K165" s="1332"/>
      <c r="L165" s="1332"/>
      <c r="M165" s="1332"/>
      <c r="N165" s="1332"/>
    </row>
    <row r="166" spans="1:14" ht="16.5" customHeight="1">
      <c r="A166" s="1332" t="s">
        <v>329</v>
      </c>
      <c r="B166" s="1332"/>
      <c r="C166" s="1332"/>
      <c r="D166" s="1332"/>
      <c r="E166" s="1332"/>
      <c r="F166" s="1332"/>
      <c r="G166" s="1332"/>
      <c r="H166" s="1332"/>
      <c r="I166" s="1332"/>
      <c r="J166" s="1332"/>
      <c r="K166" s="1332"/>
      <c r="L166" s="1332"/>
      <c r="M166" s="1332"/>
      <c r="N166" s="1332"/>
    </row>
    <row r="167" spans="1:14" ht="15" customHeight="1">
      <c r="A167" s="1331" t="s">
        <v>328</v>
      </c>
      <c r="B167" s="1331"/>
      <c r="C167" s="1331"/>
      <c r="D167" s="1331"/>
      <c r="E167" s="1331"/>
      <c r="F167" s="1331"/>
      <c r="G167" s="1331"/>
      <c r="H167" s="1331"/>
      <c r="I167" s="1331"/>
      <c r="J167" s="1331"/>
      <c r="K167" s="1331"/>
      <c r="L167" s="1331"/>
      <c r="M167" s="1331"/>
      <c r="N167" s="1331"/>
    </row>
    <row r="168" spans="1:14" ht="45.75" customHeight="1">
      <c r="A168" s="1331" t="s">
        <v>1013</v>
      </c>
      <c r="B168" s="1331"/>
      <c r="C168" s="1331"/>
      <c r="D168" s="1331"/>
      <c r="E168" s="1331"/>
      <c r="F168" s="1331"/>
      <c r="G168" s="1331"/>
      <c r="H168" s="1331"/>
      <c r="I168" s="1331"/>
      <c r="J168" s="1331"/>
      <c r="K168" s="1331"/>
      <c r="L168" s="1331"/>
      <c r="M168" s="1331"/>
      <c r="N168" s="1331"/>
    </row>
    <row r="169" spans="1:14" s="624" customFormat="1" ht="12" customHeight="1">
      <c r="A169" s="1331" t="s">
        <v>1014</v>
      </c>
      <c r="B169" s="1331"/>
      <c r="C169" s="1331"/>
      <c r="D169" s="1331"/>
      <c r="E169" s="1331"/>
      <c r="F169" s="1331"/>
      <c r="G169" s="1331"/>
      <c r="H169" s="1331"/>
      <c r="I169" s="1331"/>
      <c r="J169" s="1331"/>
      <c r="K169" s="1331"/>
      <c r="L169" s="1331"/>
      <c r="M169" s="1331"/>
      <c r="N169" s="1331"/>
    </row>
    <row r="170" spans="1:14" s="624" customFormat="1" ht="12" customHeight="1">
      <c r="A170" s="1331" t="s">
        <v>1015</v>
      </c>
      <c r="B170" s="1331"/>
      <c r="C170" s="1331"/>
      <c r="D170" s="1331"/>
      <c r="E170" s="1331"/>
      <c r="F170" s="1331"/>
      <c r="G170" s="1331"/>
      <c r="H170" s="1331"/>
      <c r="I170" s="1331"/>
      <c r="J170" s="1331"/>
      <c r="K170" s="1331"/>
      <c r="L170" s="1331"/>
      <c r="M170" s="1331"/>
      <c r="N170" s="1331"/>
    </row>
    <row r="171" spans="1:14" s="624" customFormat="1" ht="37.5" customHeight="1">
      <c r="A171" s="1331" t="s">
        <v>1016</v>
      </c>
      <c r="B171" s="1331"/>
      <c r="C171" s="1331"/>
      <c r="D171" s="1331"/>
      <c r="E171" s="1331"/>
      <c r="F171" s="1331"/>
      <c r="G171" s="1331"/>
      <c r="H171" s="1331"/>
      <c r="I171" s="1331"/>
      <c r="J171" s="1331"/>
      <c r="K171" s="1331"/>
      <c r="L171" s="1331"/>
      <c r="M171" s="1331"/>
      <c r="N171" s="1331"/>
    </row>
    <row r="172" spans="1:14" s="624" customFormat="1" ht="60.75" customHeight="1">
      <c r="A172" s="1331" t="s">
        <v>1017</v>
      </c>
      <c r="B172" s="1331"/>
      <c r="C172" s="1331"/>
      <c r="D172" s="1331"/>
      <c r="E172" s="1331"/>
      <c r="F172" s="1331"/>
      <c r="G172" s="1331"/>
      <c r="H172" s="1331"/>
      <c r="I172" s="1331"/>
      <c r="J172" s="1331"/>
      <c r="K172" s="1331"/>
      <c r="L172" s="1331"/>
      <c r="M172" s="1331"/>
      <c r="N172" s="1331"/>
    </row>
    <row r="173" spans="1:14" s="624" customFormat="1" ht="51.75" customHeight="1">
      <c r="A173" s="1331" t="s">
        <v>1018</v>
      </c>
      <c r="B173" s="1331"/>
      <c r="C173" s="1331"/>
      <c r="D173" s="1331"/>
      <c r="E173" s="1331"/>
      <c r="F173" s="1331"/>
      <c r="G173" s="1331"/>
      <c r="H173" s="1331"/>
      <c r="I173" s="1331"/>
      <c r="J173" s="1331"/>
      <c r="K173" s="1331"/>
      <c r="L173" s="1331"/>
      <c r="M173" s="1331"/>
      <c r="N173" s="1331"/>
    </row>
    <row r="174" spans="1:14" s="624" customFormat="1" ht="44.25" customHeight="1">
      <c r="A174" s="1331" t="s">
        <v>1019</v>
      </c>
      <c r="B174" s="1331"/>
      <c r="C174" s="1331"/>
      <c r="D174" s="1331"/>
      <c r="E174" s="1331"/>
      <c r="F174" s="1331"/>
      <c r="G174" s="1331"/>
      <c r="H174" s="1331"/>
      <c r="I174" s="1331"/>
      <c r="J174" s="1331"/>
      <c r="K174" s="1331"/>
      <c r="L174" s="1331"/>
      <c r="M174" s="1331"/>
      <c r="N174" s="1331"/>
    </row>
    <row r="175" spans="1:14" s="624" customFormat="1" ht="54.75" customHeight="1">
      <c r="A175" s="1331" t="s">
        <v>1020</v>
      </c>
      <c r="B175" s="1331"/>
      <c r="C175" s="1331"/>
      <c r="D175" s="1331"/>
      <c r="E175" s="1331"/>
      <c r="F175" s="1331"/>
      <c r="G175" s="1331"/>
      <c r="H175" s="1331"/>
      <c r="I175" s="1331"/>
      <c r="J175" s="1331"/>
      <c r="K175" s="1331"/>
      <c r="L175" s="1331"/>
      <c r="M175" s="1331"/>
      <c r="N175" s="1331"/>
    </row>
    <row r="176" spans="1:14" s="624" customFormat="1" ht="63" customHeight="1">
      <c r="A176" s="1331" t="s">
        <v>1021</v>
      </c>
      <c r="B176" s="1331"/>
      <c r="C176" s="1331"/>
      <c r="D176" s="1331"/>
      <c r="E176" s="1331"/>
      <c r="F176" s="1331"/>
      <c r="G176" s="1331"/>
      <c r="H176" s="1331"/>
      <c r="I176" s="1331"/>
      <c r="J176" s="1331"/>
      <c r="K176" s="1331"/>
      <c r="L176" s="1331"/>
      <c r="M176" s="1331"/>
      <c r="N176" s="1331"/>
    </row>
    <row r="177" spans="1:14" s="624" customFormat="1" ht="50.25" customHeight="1">
      <c r="A177" s="1331" t="s">
        <v>1022</v>
      </c>
      <c r="B177" s="1331"/>
      <c r="C177" s="1331"/>
      <c r="D177" s="1331"/>
      <c r="E177" s="1331"/>
      <c r="F177" s="1331"/>
      <c r="G177" s="1331"/>
      <c r="H177" s="1331"/>
      <c r="I177" s="1331"/>
      <c r="J177" s="1331"/>
      <c r="K177" s="1331"/>
      <c r="L177" s="1331"/>
      <c r="M177" s="1331"/>
      <c r="N177" s="1331"/>
    </row>
    <row r="178" spans="1:14" s="624" customFormat="1" ht="39.75" customHeight="1">
      <c r="A178" s="1331" t="s">
        <v>1023</v>
      </c>
      <c r="B178" s="1331"/>
      <c r="C178" s="1331"/>
      <c r="D178" s="1331"/>
      <c r="E178" s="1331"/>
      <c r="F178" s="1331"/>
      <c r="G178" s="1331"/>
      <c r="H178" s="1331"/>
      <c r="I178" s="1331"/>
      <c r="J178" s="1331"/>
      <c r="K178" s="1331"/>
      <c r="L178" s="1331"/>
      <c r="M178" s="1331"/>
      <c r="N178" s="1331"/>
    </row>
    <row r="179" spans="1:14" s="624" customFormat="1" ht="26.25" customHeight="1">
      <c r="A179" s="1331" t="s">
        <v>1024</v>
      </c>
      <c r="B179" s="1331"/>
      <c r="C179" s="1331"/>
      <c r="D179" s="1331"/>
      <c r="E179" s="1331"/>
      <c r="F179" s="1331"/>
      <c r="G179" s="1331"/>
      <c r="H179" s="1331"/>
      <c r="I179" s="1331"/>
      <c r="J179" s="1331"/>
      <c r="K179" s="1331"/>
      <c r="L179" s="1331"/>
      <c r="M179" s="1331"/>
      <c r="N179" s="1331"/>
    </row>
    <row r="180" spans="1:14" s="624" customFormat="1" ht="26.25" customHeight="1">
      <c r="A180" s="1331" t="s">
        <v>1025</v>
      </c>
      <c r="B180" s="1331"/>
      <c r="C180" s="1331"/>
      <c r="D180" s="1331"/>
      <c r="E180" s="1331"/>
      <c r="F180" s="1331"/>
      <c r="G180" s="1331"/>
      <c r="H180" s="1331"/>
      <c r="I180" s="1331"/>
      <c r="J180" s="1331"/>
      <c r="K180" s="1331"/>
      <c r="L180" s="1331"/>
      <c r="M180" s="1331"/>
      <c r="N180" s="1331"/>
    </row>
    <row r="181" spans="1:14" s="624" customFormat="1" ht="26.25" customHeight="1">
      <c r="A181" s="1331" t="s">
        <v>1026</v>
      </c>
      <c r="B181" s="1331"/>
      <c r="C181" s="1331"/>
      <c r="D181" s="1331"/>
      <c r="E181" s="1331"/>
      <c r="F181" s="1331"/>
      <c r="G181" s="1331"/>
      <c r="H181" s="1331"/>
      <c r="I181" s="1331"/>
      <c r="J181" s="1331"/>
      <c r="K181" s="1331"/>
      <c r="L181" s="1331"/>
      <c r="M181" s="1331"/>
      <c r="N181" s="1331"/>
    </row>
    <row r="182" spans="1:14" s="624" customFormat="1" ht="26.25" customHeight="1">
      <c r="A182" s="1331" t="s">
        <v>1027</v>
      </c>
      <c r="B182" s="1331"/>
      <c r="C182" s="1331"/>
      <c r="D182" s="1331"/>
      <c r="E182" s="1331"/>
      <c r="F182" s="1331"/>
      <c r="G182" s="1331"/>
      <c r="H182" s="1331"/>
      <c r="I182" s="1331"/>
      <c r="J182" s="1331"/>
      <c r="K182" s="1331"/>
      <c r="L182" s="1331"/>
      <c r="M182" s="1331"/>
      <c r="N182" s="1331"/>
    </row>
    <row r="183" spans="1:14" s="624" customFormat="1" ht="12" customHeight="1">
      <c r="A183" s="1331" t="s">
        <v>1028</v>
      </c>
      <c r="B183" s="1331"/>
      <c r="C183" s="1331"/>
      <c r="D183" s="1331"/>
      <c r="E183" s="1331"/>
      <c r="F183" s="1331"/>
      <c r="G183" s="1331"/>
      <c r="H183" s="1331"/>
      <c r="I183" s="1331"/>
      <c r="J183" s="1331"/>
      <c r="K183" s="1331"/>
      <c r="L183" s="1331"/>
      <c r="M183" s="1331"/>
      <c r="N183" s="1331"/>
    </row>
    <row r="184" spans="1:14" s="624" customFormat="1" ht="39.75" customHeight="1">
      <c r="A184" s="1331" t="s">
        <v>1029</v>
      </c>
      <c r="B184" s="1331"/>
      <c r="C184" s="1331"/>
      <c r="D184" s="1331"/>
      <c r="E184" s="1331"/>
      <c r="F184" s="1331"/>
      <c r="G184" s="1331"/>
      <c r="H184" s="1331"/>
      <c r="I184" s="1331"/>
      <c r="J184" s="1331"/>
      <c r="K184" s="1331"/>
      <c r="L184" s="1331"/>
      <c r="M184" s="1331"/>
      <c r="N184" s="1331"/>
    </row>
    <row r="185" spans="1:14" s="624" customFormat="1" ht="12" customHeight="1">
      <c r="A185" s="757"/>
      <c r="B185" s="757"/>
      <c r="C185" s="757"/>
      <c r="D185" s="757"/>
      <c r="E185" s="757"/>
      <c r="F185" s="757"/>
      <c r="G185" s="757"/>
      <c r="H185" s="757"/>
      <c r="I185" s="757"/>
      <c r="J185" s="757"/>
      <c r="K185" s="757"/>
      <c r="L185" s="757"/>
      <c r="M185" s="757"/>
      <c r="N185" s="757"/>
    </row>
    <row r="186" spans="1:14" ht="12" customHeight="1">
      <c r="A186" s="1332" t="s">
        <v>1030</v>
      </c>
      <c r="B186" s="1332"/>
      <c r="C186" s="1332"/>
      <c r="D186" s="1332"/>
      <c r="E186" s="1332"/>
      <c r="F186" s="1332"/>
      <c r="G186" s="1332"/>
      <c r="H186" s="1332"/>
      <c r="I186" s="1332"/>
      <c r="J186" s="1332"/>
      <c r="K186" s="1332"/>
      <c r="L186" s="1332"/>
      <c r="M186" s="1332"/>
      <c r="N186" s="1332"/>
    </row>
    <row r="187" spans="1:14">
      <c r="C187" s="1332"/>
      <c r="D187" s="1332"/>
      <c r="E187" s="1332"/>
      <c r="F187" s="1332"/>
      <c r="G187" s="1332"/>
      <c r="H187" s="1332"/>
      <c r="I187" s="1332"/>
      <c r="J187" s="1332"/>
      <c r="K187" s="759"/>
      <c r="L187" s="759"/>
      <c r="M187" s="759"/>
      <c r="N187" s="759"/>
    </row>
    <row r="188" spans="1:14" ht="12" customHeight="1">
      <c r="C188" s="1328"/>
      <c r="D188" s="1328"/>
      <c r="E188" s="1328"/>
    </row>
    <row r="190" spans="1:14">
      <c r="C190" s="1329"/>
      <c r="D190" s="1329"/>
      <c r="E190" s="1329"/>
      <c r="F190" s="703"/>
      <c r="G190" s="703"/>
      <c r="H190" s="669"/>
      <c r="I190" s="669"/>
      <c r="J190" s="669"/>
    </row>
    <row r="191" spans="1:14" ht="11.25" customHeight="1">
      <c r="C191" s="1329"/>
      <c r="D191" s="1329"/>
      <c r="E191" s="1329"/>
    </row>
    <row r="194" spans="4:10">
      <c r="D194" s="644"/>
      <c r="E194" s="644"/>
      <c r="F194" s="644"/>
      <c r="G194" s="644"/>
      <c r="H194" s="644"/>
      <c r="I194" s="644"/>
      <c r="J194" s="644"/>
    </row>
  </sheetData>
  <mergeCells count="63">
    <mergeCell ref="B50:C50"/>
    <mergeCell ref="A3:N4"/>
    <mergeCell ref="A7:C7"/>
    <mergeCell ref="B8:C8"/>
    <mergeCell ref="B12:C12"/>
    <mergeCell ref="B20:C20"/>
    <mergeCell ref="B136:C136"/>
    <mergeCell ref="B58:C58"/>
    <mergeCell ref="B63:C63"/>
    <mergeCell ref="B79:C79"/>
    <mergeCell ref="A82:C82"/>
    <mergeCell ref="A85:C85"/>
    <mergeCell ref="B86:C86"/>
    <mergeCell ref="B89:C89"/>
    <mergeCell ref="B104:C104"/>
    <mergeCell ref="B113:C113"/>
    <mergeCell ref="A131:C131"/>
    <mergeCell ref="B132:C132"/>
    <mergeCell ref="A156:N156"/>
    <mergeCell ref="B138:C138"/>
    <mergeCell ref="B140:C140"/>
    <mergeCell ref="A142:C142"/>
    <mergeCell ref="B143:C143"/>
    <mergeCell ref="A148:N148"/>
    <mergeCell ref="A150:N150"/>
    <mergeCell ref="A151:N151"/>
    <mergeCell ref="A152:N152"/>
    <mergeCell ref="A153:N153"/>
    <mergeCell ref="A154:N154"/>
    <mergeCell ref="A155:N155"/>
    <mergeCell ref="A168:N168"/>
    <mergeCell ref="A157:N157"/>
    <mergeCell ref="A158:N158"/>
    <mergeCell ref="A159:N159"/>
    <mergeCell ref="A160:N160"/>
    <mergeCell ref="A161:N161"/>
    <mergeCell ref="A162:N162"/>
    <mergeCell ref="A163:N163"/>
    <mergeCell ref="A164:N164"/>
    <mergeCell ref="A165:N165"/>
    <mergeCell ref="A166:N166"/>
    <mergeCell ref="A167:N167"/>
    <mergeCell ref="A170:N170"/>
    <mergeCell ref="A171:N171"/>
    <mergeCell ref="A172:N172"/>
    <mergeCell ref="A173:N173"/>
    <mergeCell ref="A174:N174"/>
    <mergeCell ref="C188:E188"/>
    <mergeCell ref="C190:E191"/>
    <mergeCell ref="M1:N1"/>
    <mergeCell ref="A181:N181"/>
    <mergeCell ref="A182:N182"/>
    <mergeCell ref="A183:N183"/>
    <mergeCell ref="A184:N184"/>
    <mergeCell ref="A186:N186"/>
    <mergeCell ref="C187:J187"/>
    <mergeCell ref="A175:N175"/>
    <mergeCell ref="A176:N176"/>
    <mergeCell ref="A177:N177"/>
    <mergeCell ref="A178:N178"/>
    <mergeCell ref="A179:N179"/>
    <mergeCell ref="A180:N180"/>
    <mergeCell ref="A169:N169"/>
  </mergeCells>
  <pageMargins left="0.23622047244094491" right="0.23622047244094491" top="0.59055118110236227" bottom="0.55118110236220474" header="0.15748031496062992" footer="0.15748031496062992"/>
  <pageSetup paperSize="9" scale="45"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AT403"/>
  <sheetViews>
    <sheetView workbookViewId="0">
      <selection activeCell="A20" sqref="A20"/>
    </sheetView>
  </sheetViews>
  <sheetFormatPr defaultColWidth="9.140625" defaultRowHeight="12.75"/>
  <cols>
    <col min="1" max="1" width="5.140625" style="159" customWidth="1"/>
    <col min="2" max="2" width="1.42578125" style="159" customWidth="1"/>
    <col min="3" max="3" width="2.140625" style="159" customWidth="1"/>
    <col min="4" max="4" width="2.42578125" style="159" customWidth="1"/>
    <col min="5" max="5" width="59.42578125" style="159" customWidth="1"/>
    <col min="6" max="6" width="17.42578125" style="420" customWidth="1"/>
    <col min="7" max="7" width="18.140625" style="160" customWidth="1"/>
    <col min="8" max="8" width="11.28515625" style="160" bestFit="1" customWidth="1"/>
    <col min="9" max="9" width="12.28515625" style="160" bestFit="1" customWidth="1"/>
    <col min="10" max="10" width="14" style="160" bestFit="1" customWidth="1"/>
    <col min="11" max="11" width="30.85546875" style="160" bestFit="1" customWidth="1"/>
    <col min="12" max="34" width="9.140625" style="160"/>
    <col min="35" max="16384" width="9.140625" style="159"/>
  </cols>
  <sheetData>
    <row r="1" spans="2:34">
      <c r="G1" s="892" t="s">
        <v>1075</v>
      </c>
    </row>
    <row r="2" spans="2:34">
      <c r="F2" s="429"/>
    </row>
    <row r="3" spans="2:34" ht="12.75" customHeight="1">
      <c r="B3" s="1391" t="s">
        <v>570</v>
      </c>
      <c r="C3" s="1391"/>
      <c r="D3" s="1391"/>
      <c r="E3" s="1391"/>
      <c r="F3" s="1391"/>
      <c r="G3" s="1391"/>
    </row>
    <row r="4" spans="2:34">
      <c r="B4" s="458"/>
      <c r="C4" s="458"/>
      <c r="D4" s="458"/>
      <c r="E4" s="458"/>
      <c r="F4" s="458"/>
    </row>
    <row r="5" spans="2:34" ht="18.75" customHeight="1" thickBot="1">
      <c r="B5" s="226"/>
      <c r="C5" s="226"/>
      <c r="D5" s="226"/>
      <c r="E5" s="226"/>
      <c r="F5" s="428"/>
      <c r="G5" s="428" t="s">
        <v>569</v>
      </c>
    </row>
    <row r="6" spans="2:34" ht="16.5" customHeight="1" thickBot="1">
      <c r="B6" s="1392" t="s">
        <v>326</v>
      </c>
      <c r="C6" s="1393"/>
      <c r="D6" s="1393"/>
      <c r="E6" s="1394"/>
      <c r="F6" s="611">
        <v>42004</v>
      </c>
      <c r="G6" s="611">
        <v>42369</v>
      </c>
    </row>
    <row r="7" spans="2:34" s="165" customFormat="1" ht="15" customHeight="1" thickBot="1">
      <c r="B7" s="1373" t="s">
        <v>319</v>
      </c>
      <c r="C7" s="1374"/>
      <c r="D7" s="1374"/>
      <c r="E7" s="1375"/>
      <c r="F7" s="427">
        <v>369037</v>
      </c>
      <c r="G7" s="427">
        <v>311527</v>
      </c>
      <c r="H7" s="215"/>
      <c r="I7" s="167"/>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row>
    <row r="8" spans="2:34" ht="12.75" customHeight="1">
      <c r="B8" s="1370" t="s">
        <v>318</v>
      </c>
      <c r="C8" s="1371"/>
      <c r="D8" s="1371"/>
      <c r="E8" s="1372"/>
      <c r="F8" s="612">
        <v>341576</v>
      </c>
      <c r="G8" s="612">
        <v>286922</v>
      </c>
      <c r="I8" s="167"/>
    </row>
    <row r="9" spans="2:34" ht="12.75" customHeight="1">
      <c r="B9" s="1352" t="s">
        <v>317</v>
      </c>
      <c r="C9" s="1353"/>
      <c r="D9" s="1353"/>
      <c r="E9" s="1354"/>
      <c r="F9" s="613">
        <v>4727</v>
      </c>
      <c r="G9" s="614">
        <v>3599</v>
      </c>
      <c r="I9" s="167"/>
    </row>
    <row r="10" spans="2:34" ht="14.25" customHeight="1" thickBot="1">
      <c r="B10" s="1367" t="s">
        <v>883</v>
      </c>
      <c r="C10" s="1368"/>
      <c r="D10" s="1368"/>
      <c r="E10" s="1369"/>
      <c r="F10" s="613">
        <v>22734</v>
      </c>
      <c r="G10" s="615">
        <v>21006</v>
      </c>
      <c r="I10" s="167"/>
    </row>
    <row r="11" spans="2:34" s="165" customFormat="1" ht="15" customHeight="1" thickBot="1">
      <c r="B11" s="1349" t="s">
        <v>313</v>
      </c>
      <c r="C11" s="1350"/>
      <c r="D11" s="1350"/>
      <c r="E11" s="1351"/>
      <c r="F11" s="427">
        <v>0</v>
      </c>
      <c r="G11" s="427">
        <v>0</v>
      </c>
      <c r="H11" s="215"/>
      <c r="I11" s="167"/>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row>
    <row r="12" spans="2:34" s="165" customFormat="1" ht="17.25" customHeight="1" thickBot="1">
      <c r="B12" s="1349" t="s">
        <v>305</v>
      </c>
      <c r="C12" s="1350"/>
      <c r="D12" s="1350"/>
      <c r="E12" s="1351"/>
      <c r="F12" s="450">
        <v>74194</v>
      </c>
      <c r="G12" s="450">
        <v>66548</v>
      </c>
      <c r="H12" s="215"/>
      <c r="I12" s="167"/>
      <c r="J12" s="215"/>
      <c r="K12" s="426"/>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row>
    <row r="13" spans="2:34" ht="27.75" customHeight="1">
      <c r="B13" s="1395" t="s">
        <v>304</v>
      </c>
      <c r="C13" s="1396"/>
      <c r="D13" s="1396"/>
      <c r="E13" s="1397"/>
      <c r="F13" s="616">
        <v>74194</v>
      </c>
      <c r="G13" s="616">
        <v>66548</v>
      </c>
      <c r="I13" s="167"/>
    </row>
    <row r="14" spans="2:34" ht="27" customHeight="1" thickBot="1">
      <c r="B14" s="1352" t="s">
        <v>302</v>
      </c>
      <c r="C14" s="1353"/>
      <c r="D14" s="1353"/>
      <c r="E14" s="1354"/>
      <c r="F14" s="614">
        <v>0</v>
      </c>
      <c r="G14" s="614">
        <v>0</v>
      </c>
      <c r="I14" s="167"/>
    </row>
    <row r="15" spans="2:34" s="165" customFormat="1" ht="15.75" customHeight="1" thickBot="1">
      <c r="B15" s="1349" t="s">
        <v>301</v>
      </c>
      <c r="C15" s="1350"/>
      <c r="D15" s="1350"/>
      <c r="E15" s="1351"/>
      <c r="F15" s="427">
        <v>0</v>
      </c>
      <c r="G15" s="427">
        <v>0</v>
      </c>
      <c r="H15" s="215"/>
      <c r="I15" s="167"/>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row>
    <row r="16" spans="2:34" s="165" customFormat="1" ht="15.75" customHeight="1" thickBot="1">
      <c r="B16" s="1349" t="s">
        <v>884</v>
      </c>
      <c r="C16" s="1350"/>
      <c r="D16" s="1350"/>
      <c r="E16" s="1351"/>
      <c r="F16" s="451">
        <v>159912</v>
      </c>
      <c r="G16" s="451">
        <v>65953</v>
      </c>
      <c r="H16" s="215"/>
      <c r="I16" s="167"/>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row>
    <row r="17" spans="1:44" s="166" customFormat="1" ht="17.25" customHeight="1" thickBot="1">
      <c r="B17" s="1370" t="s">
        <v>885</v>
      </c>
      <c r="C17" s="1371"/>
      <c r="D17" s="1371"/>
      <c r="E17" s="1372"/>
      <c r="F17" s="617">
        <v>159912</v>
      </c>
      <c r="G17" s="617">
        <v>65953</v>
      </c>
      <c r="H17" s="215"/>
      <c r="I17" s="167"/>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row>
    <row r="18" spans="1:44" s="165" customFormat="1" ht="15.75" customHeight="1" thickBot="1">
      <c r="B18" s="1373" t="s">
        <v>886</v>
      </c>
      <c r="C18" s="1374"/>
      <c r="D18" s="1374"/>
      <c r="E18" s="1375"/>
      <c r="F18" s="450">
        <v>2129380</v>
      </c>
      <c r="G18" s="450">
        <v>2035581</v>
      </c>
      <c r="H18" s="167"/>
      <c r="I18" s="167"/>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row>
    <row r="19" spans="1:44" s="214" customFormat="1" ht="15" customHeight="1">
      <c r="A19" s="913"/>
      <c r="B19" s="1376" t="s">
        <v>272</v>
      </c>
      <c r="C19" s="1377"/>
      <c r="D19" s="1377"/>
      <c r="E19" s="1378"/>
      <c r="F19" s="617">
        <v>214148</v>
      </c>
      <c r="G19" s="617">
        <v>205590</v>
      </c>
      <c r="H19" s="167"/>
      <c r="I19" s="167"/>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row>
    <row r="20" spans="1:44" ht="14.25" customHeight="1">
      <c r="B20" s="1379" t="s">
        <v>263</v>
      </c>
      <c r="C20" s="1380"/>
      <c r="D20" s="1380"/>
      <c r="E20" s="1381"/>
      <c r="F20" s="614">
        <v>1883496</v>
      </c>
      <c r="G20" s="614">
        <v>1809557</v>
      </c>
      <c r="I20" s="167"/>
    </row>
    <row r="21" spans="1:44" s="160" customFormat="1" ht="15.75" customHeight="1">
      <c r="B21" s="1379" t="s">
        <v>248</v>
      </c>
      <c r="C21" s="1380"/>
      <c r="D21" s="1380"/>
      <c r="E21" s="1381"/>
      <c r="F21" s="614">
        <v>32804</v>
      </c>
      <c r="G21" s="614">
        <v>21118</v>
      </c>
      <c r="I21" s="167"/>
    </row>
    <row r="22" spans="1:44" ht="16.5" customHeight="1">
      <c r="B22" s="1379" t="s">
        <v>245</v>
      </c>
      <c r="C22" s="1380"/>
      <c r="D22" s="1380"/>
      <c r="E22" s="1381"/>
      <c r="F22" s="614">
        <v>-357</v>
      </c>
      <c r="G22" s="614">
        <v>-287</v>
      </c>
      <c r="I22" s="167"/>
    </row>
    <row r="23" spans="1:44" ht="27" customHeight="1" thickBot="1">
      <c r="B23" s="1382" t="s">
        <v>244</v>
      </c>
      <c r="C23" s="1383"/>
      <c r="D23" s="1383"/>
      <c r="E23" s="1384"/>
      <c r="F23" s="615">
        <v>-711</v>
      </c>
      <c r="G23" s="615">
        <v>-397</v>
      </c>
      <c r="I23" s="167"/>
    </row>
    <row r="24" spans="1:44" s="165" customFormat="1" ht="15" customHeight="1" thickBot="1">
      <c r="B24" s="1385" t="s">
        <v>243</v>
      </c>
      <c r="C24" s="1386"/>
      <c r="D24" s="1386"/>
      <c r="E24" s="1387"/>
      <c r="F24" s="427">
        <v>21276</v>
      </c>
      <c r="G24" s="427">
        <v>18094</v>
      </c>
      <c r="H24" s="215"/>
      <c r="I24" s="167"/>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row>
    <row r="25" spans="1:44" ht="15.75" customHeight="1">
      <c r="B25" s="1388" t="s">
        <v>242</v>
      </c>
      <c r="C25" s="1389"/>
      <c r="D25" s="1389"/>
      <c r="E25" s="1390"/>
      <c r="F25" s="612">
        <v>15669</v>
      </c>
      <c r="G25" s="612">
        <v>14320</v>
      </c>
      <c r="I25" s="167"/>
    </row>
    <row r="26" spans="1:44" ht="27" customHeight="1">
      <c r="B26" s="1343" t="s">
        <v>240</v>
      </c>
      <c r="C26" s="1344"/>
      <c r="D26" s="1344"/>
      <c r="E26" s="1345"/>
      <c r="F26" s="614">
        <v>4976</v>
      </c>
      <c r="G26" s="614">
        <v>3730</v>
      </c>
      <c r="I26" s="167"/>
    </row>
    <row r="27" spans="1:44" ht="17.25" customHeight="1">
      <c r="B27" s="1343" t="s">
        <v>237</v>
      </c>
      <c r="C27" s="1344"/>
      <c r="D27" s="1344"/>
      <c r="E27" s="1345"/>
      <c r="F27" s="614">
        <v>0</v>
      </c>
      <c r="G27" s="614">
        <v>0</v>
      </c>
      <c r="I27" s="167"/>
    </row>
    <row r="28" spans="1:44" ht="17.25" customHeight="1">
      <c r="B28" s="1343" t="s">
        <v>236</v>
      </c>
      <c r="C28" s="1344"/>
      <c r="D28" s="1344"/>
      <c r="E28" s="1345"/>
      <c r="F28" s="614">
        <v>631</v>
      </c>
      <c r="G28" s="614">
        <v>17</v>
      </c>
      <c r="I28" s="167"/>
    </row>
    <row r="29" spans="1:44" ht="25.5" customHeight="1">
      <c r="B29" s="1184" t="s">
        <v>568</v>
      </c>
      <c r="C29" s="1150"/>
      <c r="D29" s="1150"/>
      <c r="E29" s="1151"/>
      <c r="F29" s="614">
        <v>0</v>
      </c>
      <c r="G29" s="614">
        <v>27</v>
      </c>
      <c r="I29" s="167"/>
    </row>
    <row r="30" spans="1:44" ht="27" customHeight="1" thickBot="1">
      <c r="B30" s="1358" t="s">
        <v>567</v>
      </c>
      <c r="C30" s="1359"/>
      <c r="D30" s="1359"/>
      <c r="E30" s="1360"/>
      <c r="F30" s="615">
        <v>0</v>
      </c>
      <c r="G30" s="615">
        <v>0</v>
      </c>
      <c r="I30" s="167"/>
    </row>
    <row r="31" spans="1:44" s="165" customFormat="1" ht="16.5" customHeight="1" thickBot="1">
      <c r="B31" s="1361" t="s">
        <v>231</v>
      </c>
      <c r="C31" s="1362"/>
      <c r="D31" s="1362"/>
      <c r="E31" s="1363"/>
      <c r="F31" s="427">
        <v>5783</v>
      </c>
      <c r="G31" s="427">
        <v>4496</v>
      </c>
      <c r="H31" s="215"/>
      <c r="I31" s="167"/>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row>
    <row r="32" spans="1:44" ht="16.149999999999999" customHeight="1">
      <c r="B32" s="1364" t="s">
        <v>230</v>
      </c>
      <c r="C32" s="1365"/>
      <c r="D32" s="1365"/>
      <c r="E32" s="1366"/>
      <c r="F32" s="612">
        <v>126</v>
      </c>
      <c r="G32" s="612">
        <v>65</v>
      </c>
      <c r="I32" s="167"/>
    </row>
    <row r="33" spans="2:34" ht="16.899999999999999" customHeight="1">
      <c r="B33" s="1343" t="s">
        <v>229</v>
      </c>
      <c r="C33" s="1344"/>
      <c r="D33" s="1344"/>
      <c r="E33" s="1345"/>
      <c r="F33" s="614">
        <v>15</v>
      </c>
      <c r="G33" s="614">
        <v>9</v>
      </c>
      <c r="I33" s="167"/>
    </row>
    <row r="34" spans="2:34" ht="15.75" customHeight="1">
      <c r="B34" s="1352" t="s">
        <v>227</v>
      </c>
      <c r="C34" s="1353"/>
      <c r="D34" s="1353"/>
      <c r="E34" s="1354"/>
      <c r="F34" s="614">
        <v>252</v>
      </c>
      <c r="G34" s="614">
        <v>484</v>
      </c>
      <c r="I34" s="167"/>
    </row>
    <row r="35" spans="2:34" ht="15.75" customHeight="1">
      <c r="B35" s="1343" t="s">
        <v>226</v>
      </c>
      <c r="C35" s="1344"/>
      <c r="D35" s="1344"/>
      <c r="E35" s="1345"/>
      <c r="F35" s="614">
        <v>3649</v>
      </c>
      <c r="G35" s="614">
        <v>1987</v>
      </c>
      <c r="I35" s="167"/>
    </row>
    <row r="36" spans="2:34" ht="20.45" customHeight="1" thickBot="1">
      <c r="B36" s="1367" t="s">
        <v>225</v>
      </c>
      <c r="C36" s="1368"/>
      <c r="D36" s="1368"/>
      <c r="E36" s="1369"/>
      <c r="F36" s="615">
        <v>1741</v>
      </c>
      <c r="G36" s="615">
        <v>1951</v>
      </c>
      <c r="I36" s="167"/>
    </row>
    <row r="37" spans="2:34" s="165" customFormat="1" ht="28.5" customHeight="1" thickBot="1">
      <c r="B37" s="1349" t="s">
        <v>224</v>
      </c>
      <c r="C37" s="1350"/>
      <c r="D37" s="1350"/>
      <c r="E37" s="1351"/>
      <c r="F37" s="427">
        <v>14446</v>
      </c>
      <c r="G37" s="427">
        <v>8238</v>
      </c>
      <c r="H37" s="215"/>
      <c r="I37" s="167"/>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row>
    <row r="38" spans="2:34" s="165" customFormat="1" ht="15" customHeight="1" thickBot="1">
      <c r="B38" s="1349" t="s">
        <v>221</v>
      </c>
      <c r="C38" s="1350"/>
      <c r="D38" s="1350"/>
      <c r="E38" s="1351"/>
      <c r="F38" s="427">
        <v>3927</v>
      </c>
      <c r="G38" s="427">
        <v>3080</v>
      </c>
      <c r="H38" s="215"/>
      <c r="I38" s="167"/>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row>
    <row r="39" spans="2:34" ht="15.75" customHeight="1">
      <c r="B39" s="1352" t="s">
        <v>220</v>
      </c>
      <c r="C39" s="1353"/>
      <c r="D39" s="1353"/>
      <c r="E39" s="1354"/>
      <c r="F39" s="614">
        <v>6231</v>
      </c>
      <c r="G39" s="614">
        <v>6231</v>
      </c>
      <c r="I39" s="167"/>
    </row>
    <row r="40" spans="2:34">
      <c r="B40" s="1352" t="s">
        <v>219</v>
      </c>
      <c r="C40" s="1353"/>
      <c r="D40" s="1353"/>
      <c r="E40" s="1354"/>
      <c r="F40" s="614">
        <v>13326</v>
      </c>
      <c r="G40" s="614">
        <v>13895</v>
      </c>
      <c r="I40" s="167"/>
    </row>
    <row r="41" spans="2:34" ht="15" customHeight="1">
      <c r="B41" s="1352" t="s">
        <v>218</v>
      </c>
      <c r="C41" s="1353"/>
      <c r="D41" s="1353"/>
      <c r="E41" s="1354"/>
      <c r="F41" s="614">
        <v>85</v>
      </c>
      <c r="G41" s="614">
        <v>85</v>
      </c>
      <c r="I41" s="167"/>
    </row>
    <row r="42" spans="2:34" ht="15" customHeight="1" thickBot="1">
      <c r="B42" s="1352" t="s">
        <v>216</v>
      </c>
      <c r="C42" s="1353"/>
      <c r="D42" s="1353"/>
      <c r="E42" s="1354"/>
      <c r="F42" s="614">
        <v>-15715</v>
      </c>
      <c r="G42" s="614">
        <v>-17131</v>
      </c>
      <c r="I42" s="167"/>
    </row>
    <row r="43" spans="2:34" s="182" customFormat="1" ht="16.5" customHeight="1" thickBot="1">
      <c r="B43" s="1349" t="s">
        <v>215</v>
      </c>
      <c r="C43" s="1350"/>
      <c r="D43" s="1350"/>
      <c r="E43" s="1351"/>
      <c r="F43" s="427">
        <v>117195</v>
      </c>
      <c r="G43" s="427">
        <v>132071</v>
      </c>
      <c r="H43" s="215"/>
      <c r="I43" s="167"/>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row>
    <row r="44" spans="2:34" s="172" customFormat="1" ht="15" customHeight="1">
      <c r="B44" s="1355" t="s">
        <v>213</v>
      </c>
      <c r="C44" s="1356"/>
      <c r="D44" s="1356"/>
      <c r="E44" s="1357"/>
      <c r="F44" s="614">
        <v>139865</v>
      </c>
      <c r="G44" s="614">
        <v>162119</v>
      </c>
      <c r="H44" s="160"/>
      <c r="I44" s="167"/>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2:34" s="172" customFormat="1" ht="14.25" customHeight="1">
      <c r="B45" s="1355" t="s">
        <v>212</v>
      </c>
      <c r="C45" s="1356"/>
      <c r="D45" s="1356"/>
      <c r="E45" s="1357"/>
      <c r="F45" s="614">
        <v>99955</v>
      </c>
      <c r="G45" s="614">
        <v>99632</v>
      </c>
      <c r="H45" s="160"/>
      <c r="I45" s="167"/>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2:34" s="172" customFormat="1" ht="15" customHeight="1">
      <c r="B46" s="1355" t="s">
        <v>565</v>
      </c>
      <c r="C46" s="1356"/>
      <c r="D46" s="1356"/>
      <c r="E46" s="1357"/>
      <c r="F46" s="614">
        <v>15827</v>
      </c>
      <c r="G46" s="614">
        <v>15631</v>
      </c>
      <c r="H46" s="160"/>
      <c r="I46" s="167"/>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2:34" s="172" customFormat="1" ht="14.25" customHeight="1">
      <c r="B47" s="1343" t="s">
        <v>209</v>
      </c>
      <c r="C47" s="1344"/>
      <c r="D47" s="1344"/>
      <c r="E47" s="1345"/>
      <c r="F47" s="614">
        <v>-138452</v>
      </c>
      <c r="G47" s="614">
        <v>-145311</v>
      </c>
      <c r="H47" s="160"/>
      <c r="I47" s="167"/>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2:34" s="172" customFormat="1" ht="15" customHeight="1" thickBot="1">
      <c r="B48" s="1346" t="s">
        <v>208</v>
      </c>
      <c r="C48" s="1347"/>
      <c r="D48" s="1347"/>
      <c r="E48" s="1348"/>
      <c r="F48" s="615">
        <v>0</v>
      </c>
      <c r="G48" s="615">
        <v>0</v>
      </c>
      <c r="H48" s="160"/>
      <c r="I48" s="167"/>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2:34" s="165" customFormat="1" ht="14.25" customHeight="1" thickBot="1">
      <c r="B49" s="1349" t="s">
        <v>198</v>
      </c>
      <c r="C49" s="1350"/>
      <c r="D49" s="1350"/>
      <c r="E49" s="1351"/>
      <c r="F49" s="427">
        <v>2895150</v>
      </c>
      <c r="G49" s="427">
        <v>2645588</v>
      </c>
      <c r="H49" s="215"/>
      <c r="I49" s="167"/>
      <c r="J49" s="426"/>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row>
    <row r="50" spans="2:34">
      <c r="G50" s="422"/>
      <c r="I50" s="167"/>
    </row>
    <row r="51" spans="2:34" s="160" customFormat="1">
      <c r="B51" s="1054" t="s">
        <v>197</v>
      </c>
      <c r="C51" s="1054"/>
      <c r="D51" s="1054"/>
      <c r="E51" s="1054"/>
      <c r="F51" s="425"/>
      <c r="G51" s="422"/>
      <c r="H51" s="422"/>
      <c r="I51" s="167"/>
      <c r="J51" s="422"/>
      <c r="K51" s="422"/>
      <c r="L51" s="422"/>
      <c r="M51" s="422"/>
      <c r="N51" s="422"/>
      <c r="O51" s="422"/>
      <c r="P51" s="422"/>
      <c r="Q51" s="422"/>
      <c r="R51" s="422"/>
      <c r="S51" s="422"/>
      <c r="T51" s="422"/>
      <c r="U51" s="422"/>
      <c r="V51" s="422"/>
      <c r="W51" s="422"/>
    </row>
    <row r="52" spans="2:34" s="160" customFormat="1">
      <c r="B52" s="159"/>
      <c r="C52" s="159"/>
      <c r="D52" s="159"/>
      <c r="E52" s="159"/>
      <c r="F52" s="420"/>
      <c r="G52" s="422"/>
      <c r="H52" s="422"/>
      <c r="I52" s="167"/>
      <c r="J52" s="422"/>
      <c r="K52" s="422"/>
      <c r="L52" s="422"/>
      <c r="M52" s="422"/>
      <c r="N52" s="422"/>
      <c r="O52" s="422"/>
      <c r="P52" s="422"/>
      <c r="Q52" s="422"/>
      <c r="R52" s="422"/>
      <c r="S52" s="422"/>
      <c r="T52" s="422"/>
      <c r="U52" s="422"/>
      <c r="V52" s="422"/>
      <c r="W52" s="422"/>
    </row>
    <row r="53" spans="2:34" s="160" customFormat="1">
      <c r="B53" s="159"/>
      <c r="C53" s="159"/>
      <c r="D53" s="159"/>
      <c r="E53" s="159"/>
      <c r="F53" s="161"/>
      <c r="G53" s="422"/>
      <c r="H53" s="422"/>
      <c r="I53" s="167"/>
      <c r="J53" s="422"/>
      <c r="K53" s="422"/>
      <c r="L53" s="422"/>
      <c r="M53" s="422"/>
      <c r="N53" s="422"/>
      <c r="O53" s="422"/>
      <c r="P53" s="422"/>
      <c r="Q53" s="422"/>
      <c r="R53" s="422"/>
      <c r="S53" s="422"/>
      <c r="T53" s="422"/>
      <c r="U53" s="422"/>
      <c r="V53" s="422"/>
      <c r="W53" s="422"/>
    </row>
    <row r="54" spans="2:34" s="160" customFormat="1">
      <c r="B54" s="159"/>
      <c r="C54" s="159"/>
      <c r="D54" s="159"/>
      <c r="E54" s="159"/>
      <c r="F54" s="424"/>
      <c r="G54" s="422"/>
      <c r="H54" s="422"/>
      <c r="I54" s="167"/>
      <c r="J54" s="422"/>
      <c r="K54" s="422"/>
      <c r="L54" s="422"/>
      <c r="M54" s="422"/>
      <c r="N54" s="422"/>
      <c r="O54" s="422"/>
      <c r="P54" s="422"/>
      <c r="Q54" s="422"/>
      <c r="R54" s="422"/>
      <c r="S54" s="422"/>
      <c r="T54" s="422"/>
      <c r="U54" s="422"/>
      <c r="V54" s="422"/>
      <c r="W54" s="422"/>
    </row>
    <row r="55" spans="2:34" s="160" customFormat="1">
      <c r="B55" s="159"/>
      <c r="C55" s="159"/>
      <c r="D55" s="159"/>
      <c r="E55" s="159"/>
      <c r="F55" s="420"/>
      <c r="G55" s="422"/>
      <c r="H55" s="422"/>
      <c r="I55" s="167"/>
      <c r="J55" s="422"/>
      <c r="K55" s="422"/>
      <c r="L55" s="422"/>
      <c r="M55" s="422"/>
      <c r="N55" s="422"/>
      <c r="O55" s="422"/>
      <c r="P55" s="422"/>
      <c r="Q55" s="422"/>
      <c r="R55" s="422"/>
      <c r="S55" s="422"/>
      <c r="T55" s="422"/>
      <c r="U55" s="422"/>
      <c r="V55" s="422"/>
      <c r="W55" s="422"/>
    </row>
    <row r="56" spans="2:34" s="160" customFormat="1">
      <c r="B56" s="159"/>
      <c r="C56" s="159"/>
      <c r="D56" s="159"/>
      <c r="E56" s="159"/>
      <c r="F56" s="420"/>
      <c r="G56" s="422"/>
      <c r="H56" s="422"/>
      <c r="I56" s="167"/>
      <c r="J56" s="422"/>
      <c r="K56" s="422"/>
      <c r="L56" s="422"/>
      <c r="M56" s="422"/>
      <c r="N56" s="422"/>
      <c r="O56" s="422"/>
      <c r="P56" s="422"/>
      <c r="Q56" s="422"/>
      <c r="R56" s="422"/>
      <c r="S56" s="422"/>
      <c r="T56" s="422"/>
      <c r="U56" s="422"/>
      <c r="V56" s="422"/>
      <c r="W56" s="422"/>
    </row>
    <row r="57" spans="2:34" s="160" customFormat="1">
      <c r="B57" s="159"/>
      <c r="C57" s="159"/>
      <c r="D57" s="159"/>
      <c r="E57" s="159"/>
      <c r="F57" s="420"/>
      <c r="G57" s="422"/>
      <c r="H57" s="422"/>
      <c r="I57" s="167"/>
      <c r="J57" s="422"/>
      <c r="K57" s="422"/>
      <c r="L57" s="422"/>
      <c r="M57" s="422"/>
      <c r="N57" s="422"/>
      <c r="O57" s="422"/>
      <c r="P57" s="422"/>
      <c r="Q57" s="422"/>
      <c r="R57" s="422"/>
      <c r="S57" s="422"/>
      <c r="T57" s="422"/>
      <c r="U57" s="422"/>
      <c r="V57" s="422"/>
      <c r="W57" s="422"/>
    </row>
    <row r="58" spans="2:34" s="160" customFormat="1">
      <c r="B58" s="159"/>
      <c r="C58" s="159"/>
      <c r="D58" s="159"/>
      <c r="E58" s="159"/>
      <c r="F58" s="420"/>
      <c r="G58" s="422"/>
      <c r="H58" s="422"/>
      <c r="I58" s="167"/>
      <c r="J58" s="422"/>
      <c r="K58" s="422"/>
      <c r="L58" s="422"/>
      <c r="M58" s="422"/>
      <c r="N58" s="422"/>
      <c r="O58" s="422"/>
      <c r="P58" s="422"/>
      <c r="Q58" s="422"/>
      <c r="R58" s="422"/>
      <c r="S58" s="422"/>
      <c r="T58" s="422"/>
      <c r="U58" s="422"/>
      <c r="V58" s="422"/>
      <c r="W58" s="422"/>
    </row>
    <row r="59" spans="2:34" s="160" customFormat="1">
      <c r="B59" s="159"/>
      <c r="C59" s="159"/>
      <c r="D59" s="159"/>
      <c r="E59" s="159"/>
      <c r="F59" s="420"/>
      <c r="G59" s="422"/>
      <c r="H59" s="422"/>
      <c r="I59" s="167"/>
      <c r="J59" s="422"/>
      <c r="K59" s="422"/>
      <c r="L59" s="422"/>
      <c r="M59" s="422"/>
      <c r="N59" s="422"/>
      <c r="O59" s="422"/>
      <c r="P59" s="422"/>
      <c r="Q59" s="422"/>
      <c r="R59" s="422"/>
      <c r="S59" s="422"/>
      <c r="T59" s="422"/>
      <c r="U59" s="422"/>
      <c r="V59" s="422"/>
      <c r="W59" s="422"/>
    </row>
    <row r="60" spans="2:34" s="160" customFormat="1">
      <c r="B60" s="159"/>
      <c r="C60" s="159"/>
      <c r="D60" s="159"/>
      <c r="E60" s="159"/>
      <c r="F60" s="420"/>
      <c r="G60" s="422"/>
      <c r="H60" s="422"/>
      <c r="I60" s="167"/>
      <c r="J60" s="422"/>
      <c r="K60" s="422"/>
      <c r="L60" s="422"/>
      <c r="M60" s="422"/>
      <c r="N60" s="422"/>
      <c r="O60" s="422"/>
      <c r="P60" s="422"/>
      <c r="Q60" s="422"/>
      <c r="R60" s="422"/>
      <c r="S60" s="422"/>
      <c r="T60" s="422"/>
      <c r="U60" s="422"/>
      <c r="V60" s="422"/>
      <c r="W60" s="422"/>
    </row>
    <row r="61" spans="2:34" s="160" customFormat="1">
      <c r="B61" s="159"/>
      <c r="C61" s="159"/>
      <c r="D61" s="159"/>
      <c r="E61" s="159"/>
      <c r="F61" s="420"/>
      <c r="G61" s="422"/>
      <c r="H61" s="422"/>
      <c r="I61" s="167"/>
      <c r="J61" s="422"/>
      <c r="K61" s="422"/>
      <c r="L61" s="422"/>
      <c r="M61" s="422"/>
      <c r="N61" s="422"/>
      <c r="O61" s="422"/>
      <c r="P61" s="422"/>
      <c r="Q61" s="422"/>
      <c r="R61" s="422"/>
      <c r="S61" s="422"/>
      <c r="T61" s="422"/>
      <c r="U61" s="422"/>
      <c r="V61" s="422"/>
      <c r="W61" s="422"/>
    </row>
    <row r="62" spans="2:34" s="160" customFormat="1">
      <c r="B62" s="159"/>
      <c r="C62" s="159"/>
      <c r="D62" s="159"/>
      <c r="E62" s="159"/>
      <c r="F62" s="420"/>
      <c r="G62" s="422"/>
      <c r="H62" s="422"/>
      <c r="I62" s="167"/>
      <c r="J62" s="422"/>
      <c r="K62" s="422"/>
      <c r="L62" s="422"/>
      <c r="M62" s="422"/>
      <c r="N62" s="422"/>
      <c r="O62" s="422"/>
      <c r="P62" s="422"/>
      <c r="Q62" s="422"/>
      <c r="R62" s="422"/>
      <c r="S62" s="422"/>
      <c r="T62" s="422"/>
      <c r="U62" s="422"/>
      <c r="V62" s="422"/>
      <c r="W62" s="422"/>
    </row>
    <row r="63" spans="2:34" s="160" customFormat="1">
      <c r="B63" s="159"/>
      <c r="C63" s="159"/>
      <c r="D63" s="159"/>
      <c r="E63" s="159"/>
      <c r="F63" s="420"/>
      <c r="G63" s="422"/>
      <c r="H63" s="422"/>
      <c r="I63" s="167"/>
      <c r="J63" s="422"/>
      <c r="K63" s="422"/>
      <c r="L63" s="422"/>
      <c r="M63" s="422"/>
      <c r="N63" s="422"/>
      <c r="O63" s="422"/>
      <c r="P63" s="422"/>
      <c r="Q63" s="422"/>
      <c r="R63" s="422"/>
      <c r="S63" s="422"/>
      <c r="T63" s="422"/>
      <c r="U63" s="422"/>
      <c r="V63" s="422"/>
      <c r="W63" s="422"/>
    </row>
    <row r="64" spans="2:34" s="160" customFormat="1">
      <c r="B64" s="159"/>
      <c r="C64" s="159"/>
      <c r="D64" s="159"/>
      <c r="E64" s="159"/>
      <c r="F64" s="420"/>
      <c r="G64" s="422"/>
      <c r="H64" s="422"/>
      <c r="I64" s="167"/>
      <c r="J64" s="422"/>
      <c r="K64" s="422"/>
      <c r="L64" s="422"/>
      <c r="M64" s="422"/>
      <c r="N64" s="422"/>
      <c r="O64" s="422"/>
      <c r="P64" s="422"/>
      <c r="Q64" s="422"/>
      <c r="R64" s="422"/>
      <c r="S64" s="422"/>
      <c r="T64" s="422"/>
      <c r="U64" s="422"/>
      <c r="V64" s="422"/>
      <c r="W64" s="422"/>
    </row>
    <row r="65" spans="2:23" s="160" customFormat="1" ht="12.75" customHeight="1">
      <c r="B65" s="159"/>
      <c r="C65" s="159"/>
      <c r="D65" s="159"/>
      <c r="E65" s="159"/>
      <c r="F65" s="420"/>
      <c r="G65" s="422"/>
      <c r="H65" s="422"/>
      <c r="I65" s="167"/>
      <c r="J65" s="422"/>
      <c r="K65" s="422"/>
      <c r="L65" s="422"/>
      <c r="M65" s="422"/>
      <c r="N65" s="422"/>
      <c r="O65" s="422"/>
      <c r="P65" s="422"/>
      <c r="Q65" s="422"/>
      <c r="R65" s="422"/>
      <c r="S65" s="422"/>
      <c r="T65" s="422"/>
      <c r="U65" s="422"/>
      <c r="V65" s="422"/>
      <c r="W65" s="422"/>
    </row>
    <row r="66" spans="2:23" s="160" customFormat="1" ht="12.75" customHeight="1">
      <c r="B66" s="159"/>
      <c r="C66" s="159"/>
      <c r="D66" s="159"/>
      <c r="E66" s="159"/>
      <c r="F66" s="420"/>
      <c r="G66" s="422"/>
      <c r="H66" s="422"/>
      <c r="I66" s="167"/>
      <c r="J66" s="422"/>
      <c r="K66" s="422"/>
      <c r="L66" s="422"/>
      <c r="M66" s="422"/>
      <c r="N66" s="422"/>
      <c r="O66" s="422"/>
      <c r="P66" s="422"/>
      <c r="Q66" s="422"/>
      <c r="R66" s="422"/>
      <c r="S66" s="422"/>
      <c r="T66" s="422"/>
      <c r="U66" s="422"/>
      <c r="V66" s="422"/>
      <c r="W66" s="422"/>
    </row>
    <row r="67" spans="2:23" s="160" customFormat="1" ht="15" customHeight="1">
      <c r="B67" s="159"/>
      <c r="C67" s="159"/>
      <c r="D67" s="159"/>
      <c r="E67" s="159"/>
      <c r="F67" s="420"/>
      <c r="G67" s="422"/>
      <c r="H67" s="422"/>
      <c r="I67" s="167"/>
      <c r="J67" s="422"/>
      <c r="K67" s="422"/>
      <c r="L67" s="422"/>
      <c r="M67" s="422"/>
      <c r="N67" s="422"/>
      <c r="O67" s="422"/>
      <c r="P67" s="422"/>
      <c r="Q67" s="422"/>
      <c r="R67" s="422"/>
      <c r="S67" s="422"/>
      <c r="T67" s="422"/>
      <c r="U67" s="422"/>
      <c r="V67" s="422"/>
      <c r="W67" s="422"/>
    </row>
    <row r="68" spans="2:23" s="160" customFormat="1" ht="18" customHeight="1">
      <c r="B68" s="159"/>
      <c r="C68" s="159"/>
      <c r="D68" s="159"/>
      <c r="E68" s="159"/>
      <c r="F68" s="420"/>
      <c r="G68" s="422"/>
      <c r="H68" s="422"/>
      <c r="I68" s="167"/>
      <c r="J68" s="422"/>
      <c r="K68" s="422"/>
      <c r="L68" s="422"/>
      <c r="M68" s="422"/>
      <c r="N68" s="422"/>
      <c r="O68" s="422"/>
      <c r="P68" s="422"/>
      <c r="Q68" s="422"/>
      <c r="R68" s="422"/>
      <c r="S68" s="422"/>
      <c r="T68" s="422"/>
      <c r="U68" s="422"/>
      <c r="V68" s="422"/>
      <c r="W68" s="422"/>
    </row>
    <row r="69" spans="2:23" s="160" customFormat="1" ht="16.5" customHeight="1">
      <c r="B69" s="159"/>
      <c r="C69" s="159"/>
      <c r="D69" s="159"/>
      <c r="E69" s="159"/>
      <c r="F69" s="420"/>
      <c r="G69" s="422"/>
      <c r="H69" s="422"/>
      <c r="I69" s="167"/>
      <c r="J69" s="422"/>
      <c r="K69" s="422"/>
      <c r="L69" s="422"/>
      <c r="M69" s="422"/>
      <c r="N69" s="422"/>
      <c r="O69" s="422"/>
      <c r="P69" s="422"/>
      <c r="Q69" s="422"/>
      <c r="R69" s="422"/>
      <c r="S69" s="422"/>
      <c r="T69" s="422"/>
      <c r="U69" s="422"/>
      <c r="V69" s="422"/>
      <c r="W69" s="422"/>
    </row>
    <row r="70" spans="2:23" s="160" customFormat="1" ht="16.5" customHeight="1">
      <c r="B70" s="159"/>
      <c r="C70" s="159"/>
      <c r="D70" s="159"/>
      <c r="E70" s="159"/>
      <c r="F70" s="420"/>
      <c r="G70" s="422"/>
      <c r="H70" s="422"/>
      <c r="I70" s="167"/>
      <c r="J70" s="422"/>
      <c r="K70" s="422"/>
      <c r="L70" s="422"/>
      <c r="M70" s="422"/>
      <c r="N70" s="422"/>
      <c r="O70" s="422"/>
      <c r="P70" s="422"/>
      <c r="Q70" s="422"/>
      <c r="R70" s="422"/>
      <c r="S70" s="422"/>
      <c r="T70" s="422"/>
      <c r="U70" s="422"/>
      <c r="V70" s="422"/>
      <c r="W70" s="422"/>
    </row>
    <row r="71" spans="2:23" s="160" customFormat="1" ht="16.5" customHeight="1">
      <c r="B71" s="159"/>
      <c r="C71" s="159"/>
      <c r="D71" s="159"/>
      <c r="E71" s="159"/>
      <c r="F71" s="420"/>
      <c r="G71" s="422"/>
      <c r="H71" s="422"/>
      <c r="I71" s="167"/>
      <c r="J71" s="422"/>
      <c r="K71" s="422"/>
      <c r="L71" s="422"/>
      <c r="M71" s="422"/>
      <c r="N71" s="422"/>
      <c r="O71" s="422"/>
      <c r="P71" s="422"/>
      <c r="Q71" s="422"/>
      <c r="R71" s="422"/>
      <c r="S71" s="422"/>
      <c r="T71" s="422"/>
      <c r="U71" s="422"/>
      <c r="V71" s="422"/>
      <c r="W71" s="422"/>
    </row>
    <row r="72" spans="2:23" s="160" customFormat="1" ht="16.5" customHeight="1">
      <c r="B72" s="159"/>
      <c r="C72" s="159"/>
      <c r="D72" s="159"/>
      <c r="E72" s="159"/>
      <c r="F72" s="420"/>
      <c r="G72" s="422"/>
      <c r="H72" s="422"/>
      <c r="I72" s="167"/>
      <c r="J72" s="422"/>
      <c r="K72" s="422"/>
      <c r="L72" s="422"/>
      <c r="M72" s="422"/>
      <c r="N72" s="422"/>
      <c r="O72" s="422"/>
      <c r="P72" s="422"/>
      <c r="Q72" s="422"/>
      <c r="R72" s="422"/>
      <c r="S72" s="422"/>
      <c r="T72" s="422"/>
      <c r="U72" s="422"/>
      <c r="V72" s="422"/>
      <c r="W72" s="422"/>
    </row>
    <row r="73" spans="2:23" s="160" customFormat="1" ht="16.5" customHeight="1">
      <c r="B73" s="159"/>
      <c r="C73" s="159"/>
      <c r="D73" s="159"/>
      <c r="E73" s="159"/>
      <c r="F73" s="420"/>
      <c r="G73" s="422"/>
      <c r="H73" s="422"/>
      <c r="I73" s="167"/>
      <c r="J73" s="422"/>
      <c r="K73" s="422"/>
      <c r="L73" s="422"/>
      <c r="M73" s="422"/>
      <c r="N73" s="422"/>
      <c r="O73" s="422"/>
      <c r="P73" s="422"/>
      <c r="Q73" s="422"/>
      <c r="R73" s="422"/>
      <c r="S73" s="422"/>
      <c r="T73" s="422"/>
      <c r="U73" s="422"/>
      <c r="V73" s="422"/>
      <c r="W73" s="422"/>
    </row>
    <row r="74" spans="2:23" s="160" customFormat="1" ht="16.5" customHeight="1">
      <c r="B74" s="159"/>
      <c r="C74" s="159"/>
      <c r="D74" s="159"/>
      <c r="E74" s="159"/>
      <c r="F74" s="420"/>
      <c r="G74" s="422"/>
      <c r="H74" s="422"/>
      <c r="I74" s="167"/>
      <c r="J74" s="422"/>
      <c r="K74" s="422"/>
      <c r="L74" s="422"/>
      <c r="M74" s="422"/>
      <c r="N74" s="422"/>
      <c r="O74" s="422"/>
      <c r="P74" s="422"/>
      <c r="Q74" s="422"/>
      <c r="R74" s="422"/>
      <c r="S74" s="422"/>
      <c r="T74" s="422"/>
      <c r="U74" s="422"/>
      <c r="V74" s="422"/>
      <c r="W74" s="422"/>
    </row>
    <row r="75" spans="2:23" s="160" customFormat="1" ht="30" customHeight="1">
      <c r="B75" s="159"/>
      <c r="C75" s="159"/>
      <c r="D75" s="159"/>
      <c r="E75" s="159"/>
      <c r="F75" s="420"/>
      <c r="G75" s="422"/>
      <c r="H75" s="422"/>
      <c r="I75" s="167"/>
      <c r="J75" s="422"/>
      <c r="K75" s="422"/>
      <c r="L75" s="422"/>
      <c r="M75" s="422"/>
      <c r="N75" s="422"/>
      <c r="O75" s="422"/>
      <c r="P75" s="422"/>
      <c r="Q75" s="422"/>
      <c r="R75" s="422"/>
      <c r="S75" s="422"/>
      <c r="T75" s="422"/>
      <c r="U75" s="422"/>
      <c r="V75" s="422"/>
      <c r="W75" s="422"/>
    </row>
    <row r="76" spans="2:23" s="160" customFormat="1" ht="28.5" customHeight="1">
      <c r="B76" s="159"/>
      <c r="C76" s="159"/>
      <c r="D76" s="159"/>
      <c r="E76" s="159"/>
      <c r="F76" s="420"/>
      <c r="G76" s="422"/>
      <c r="H76" s="422"/>
      <c r="I76" s="167"/>
      <c r="J76" s="422"/>
      <c r="K76" s="422"/>
      <c r="L76" s="423"/>
      <c r="M76" s="422"/>
      <c r="N76" s="422"/>
      <c r="O76" s="422"/>
      <c r="P76" s="422"/>
      <c r="Q76" s="422"/>
      <c r="R76" s="422"/>
      <c r="S76" s="422"/>
      <c r="T76" s="422"/>
      <c r="U76" s="422"/>
      <c r="V76" s="422"/>
      <c r="W76" s="422"/>
    </row>
    <row r="77" spans="2:23" s="160" customFormat="1" ht="25.5" customHeight="1">
      <c r="B77" s="159"/>
      <c r="C77" s="159"/>
      <c r="D77" s="159"/>
      <c r="E77" s="159"/>
      <c r="F77" s="420"/>
      <c r="G77" s="422"/>
      <c r="H77" s="422"/>
      <c r="I77" s="167"/>
      <c r="J77" s="422"/>
      <c r="K77" s="422"/>
      <c r="L77" s="422"/>
      <c r="M77" s="422"/>
      <c r="N77" s="422"/>
      <c r="O77" s="422"/>
      <c r="P77" s="422"/>
      <c r="Q77" s="422"/>
      <c r="R77" s="422"/>
      <c r="S77" s="422"/>
      <c r="T77" s="422"/>
      <c r="U77" s="422"/>
      <c r="V77" s="422"/>
      <c r="W77" s="422"/>
    </row>
    <row r="78" spans="2:23" s="160" customFormat="1" ht="25.5" customHeight="1">
      <c r="B78" s="159"/>
      <c r="C78" s="159"/>
      <c r="D78" s="159"/>
      <c r="E78" s="159"/>
      <c r="F78" s="420"/>
      <c r="G78" s="422"/>
      <c r="H78" s="422"/>
      <c r="I78" s="167"/>
      <c r="J78" s="422"/>
      <c r="K78" s="422"/>
      <c r="L78" s="422"/>
      <c r="M78" s="422"/>
      <c r="N78" s="422"/>
      <c r="O78" s="422"/>
      <c r="P78" s="422"/>
      <c r="Q78" s="422"/>
      <c r="R78" s="422"/>
      <c r="S78" s="422"/>
      <c r="T78" s="422"/>
      <c r="U78" s="422"/>
      <c r="V78" s="422"/>
      <c r="W78" s="422"/>
    </row>
    <row r="79" spans="2:23" s="160" customFormat="1" ht="38.25" customHeight="1">
      <c r="B79" s="159"/>
      <c r="C79" s="159"/>
      <c r="D79" s="159"/>
      <c r="E79" s="159"/>
      <c r="F79" s="420"/>
      <c r="G79" s="422"/>
      <c r="H79" s="422"/>
      <c r="I79" s="167"/>
      <c r="J79" s="422"/>
      <c r="K79" s="422"/>
      <c r="L79" s="422"/>
      <c r="M79" s="422"/>
      <c r="N79" s="422"/>
      <c r="O79" s="422"/>
      <c r="P79" s="422"/>
      <c r="Q79" s="422"/>
      <c r="R79" s="422"/>
      <c r="S79" s="422"/>
      <c r="T79" s="422"/>
      <c r="U79" s="422"/>
      <c r="V79" s="422"/>
      <c r="W79" s="422"/>
    </row>
    <row r="80" spans="2:23" s="160" customFormat="1" ht="31.9" customHeight="1">
      <c r="B80" s="159"/>
      <c r="C80" s="159"/>
      <c r="D80" s="159"/>
      <c r="E80" s="159"/>
      <c r="F80" s="420"/>
      <c r="G80" s="422"/>
      <c r="H80" s="422"/>
      <c r="I80" s="167"/>
      <c r="J80" s="422"/>
      <c r="K80" s="422"/>
      <c r="L80" s="422"/>
      <c r="M80" s="422"/>
      <c r="N80" s="422"/>
      <c r="O80" s="422"/>
      <c r="P80" s="422"/>
      <c r="Q80" s="422"/>
      <c r="R80" s="422"/>
      <c r="S80" s="422"/>
      <c r="T80" s="422"/>
      <c r="U80" s="422"/>
      <c r="V80" s="422"/>
      <c r="W80" s="422"/>
    </row>
    <row r="81" spans="2:23" s="160" customFormat="1" ht="27" customHeight="1">
      <c r="B81" s="159"/>
      <c r="C81" s="159"/>
      <c r="D81" s="159"/>
      <c r="E81" s="159"/>
      <c r="F81" s="420"/>
      <c r="G81" s="422"/>
      <c r="H81" s="422"/>
      <c r="I81" s="167"/>
      <c r="J81" s="422"/>
      <c r="K81" s="422"/>
      <c r="L81" s="422"/>
      <c r="M81" s="422"/>
      <c r="N81" s="422"/>
      <c r="O81" s="422"/>
      <c r="P81" s="422"/>
      <c r="Q81" s="422"/>
      <c r="R81" s="422"/>
      <c r="S81" s="422"/>
      <c r="T81" s="422"/>
      <c r="U81" s="422"/>
      <c r="V81" s="422"/>
      <c r="W81" s="422"/>
    </row>
    <row r="82" spans="2:23" s="160" customFormat="1" ht="27.75" customHeight="1">
      <c r="B82" s="159"/>
      <c r="C82" s="159"/>
      <c r="D82" s="159"/>
      <c r="E82" s="159"/>
      <c r="F82" s="420"/>
      <c r="G82" s="422"/>
      <c r="H82" s="422"/>
      <c r="I82" s="167"/>
      <c r="J82" s="422"/>
      <c r="K82" s="422"/>
      <c r="L82" s="422"/>
      <c r="M82" s="422"/>
      <c r="N82" s="422"/>
      <c r="O82" s="422"/>
      <c r="P82" s="422"/>
      <c r="Q82" s="422"/>
      <c r="R82" s="422"/>
      <c r="S82" s="422"/>
      <c r="T82" s="422"/>
      <c r="U82" s="422"/>
      <c r="V82" s="422"/>
      <c r="W82" s="422"/>
    </row>
    <row r="83" spans="2:23" s="160" customFormat="1" ht="27" customHeight="1">
      <c r="B83" s="159"/>
      <c r="C83" s="159"/>
      <c r="D83" s="159"/>
      <c r="E83" s="159"/>
      <c r="F83" s="420"/>
      <c r="G83" s="422"/>
      <c r="H83" s="422"/>
      <c r="I83" s="167"/>
      <c r="J83" s="422"/>
      <c r="K83" s="422"/>
      <c r="L83" s="422"/>
      <c r="M83" s="422"/>
      <c r="N83" s="422"/>
      <c r="O83" s="422"/>
      <c r="P83" s="422"/>
      <c r="Q83" s="422"/>
      <c r="R83" s="422"/>
      <c r="S83" s="422"/>
      <c r="T83" s="422"/>
      <c r="U83" s="422"/>
      <c r="V83" s="422"/>
      <c r="W83" s="422"/>
    </row>
    <row r="84" spans="2:23" s="160" customFormat="1" ht="41.25" customHeight="1">
      <c r="B84" s="159"/>
      <c r="C84" s="159"/>
      <c r="D84" s="159"/>
      <c r="E84" s="159"/>
      <c r="F84" s="420"/>
      <c r="G84" s="422"/>
      <c r="H84" s="422"/>
      <c r="I84" s="167"/>
      <c r="J84" s="422"/>
      <c r="K84" s="422"/>
      <c r="L84" s="422"/>
      <c r="M84" s="422"/>
      <c r="N84" s="422"/>
      <c r="O84" s="422"/>
      <c r="P84" s="422"/>
      <c r="Q84" s="422"/>
      <c r="R84" s="422"/>
      <c r="S84" s="422"/>
      <c r="T84" s="422"/>
      <c r="U84" s="422"/>
      <c r="V84" s="422"/>
      <c r="W84" s="422"/>
    </row>
    <row r="85" spans="2:23" s="160" customFormat="1" ht="26.25" customHeight="1">
      <c r="B85" s="159"/>
      <c r="C85" s="159"/>
      <c r="D85" s="159"/>
      <c r="E85" s="159"/>
      <c r="F85" s="420"/>
      <c r="G85" s="422"/>
      <c r="H85" s="422"/>
      <c r="I85" s="167"/>
      <c r="J85" s="422"/>
      <c r="K85" s="422"/>
      <c r="L85" s="422"/>
      <c r="M85" s="422"/>
      <c r="N85" s="422"/>
      <c r="O85" s="422"/>
      <c r="P85" s="422"/>
      <c r="Q85" s="422"/>
      <c r="R85" s="422"/>
      <c r="S85" s="422"/>
      <c r="T85" s="422"/>
      <c r="U85" s="422"/>
      <c r="V85" s="422"/>
      <c r="W85" s="422"/>
    </row>
    <row r="86" spans="2:23" s="160" customFormat="1" ht="29.25" customHeight="1">
      <c r="B86" s="159"/>
      <c r="C86" s="159"/>
      <c r="D86" s="159"/>
      <c r="E86" s="159"/>
      <c r="F86" s="420"/>
      <c r="G86" s="422"/>
      <c r="H86" s="422"/>
      <c r="I86" s="167"/>
      <c r="J86" s="422"/>
      <c r="K86" s="422"/>
      <c r="L86" s="422"/>
      <c r="M86" s="422"/>
      <c r="N86" s="422"/>
      <c r="O86" s="422"/>
      <c r="P86" s="422"/>
      <c r="Q86" s="422"/>
      <c r="R86" s="422"/>
      <c r="S86" s="422"/>
      <c r="T86" s="422"/>
      <c r="U86" s="422"/>
      <c r="V86" s="422"/>
      <c r="W86" s="422"/>
    </row>
    <row r="87" spans="2:23" s="160" customFormat="1" ht="27" customHeight="1">
      <c r="B87" s="159"/>
      <c r="C87" s="159"/>
      <c r="D87" s="159"/>
      <c r="E87" s="159"/>
      <c r="F87" s="420"/>
      <c r="G87" s="422"/>
      <c r="H87" s="422"/>
      <c r="I87" s="167"/>
      <c r="J87" s="422"/>
      <c r="K87" s="422"/>
      <c r="L87" s="422"/>
      <c r="M87" s="422"/>
      <c r="N87" s="422"/>
      <c r="O87" s="422"/>
      <c r="P87" s="422"/>
      <c r="Q87" s="422"/>
      <c r="R87" s="422"/>
      <c r="S87" s="422"/>
      <c r="T87" s="422"/>
      <c r="U87" s="422"/>
      <c r="V87" s="422"/>
      <c r="W87" s="422"/>
    </row>
    <row r="88" spans="2:23" s="160" customFormat="1" ht="27.75" customHeight="1">
      <c r="B88" s="159"/>
      <c r="C88" s="159"/>
      <c r="D88" s="159"/>
      <c r="E88" s="159"/>
      <c r="F88" s="420"/>
      <c r="G88" s="422"/>
      <c r="H88" s="422"/>
      <c r="I88" s="167"/>
      <c r="J88" s="422"/>
      <c r="K88" s="422"/>
      <c r="L88" s="422"/>
      <c r="M88" s="422"/>
      <c r="N88" s="422"/>
      <c r="O88" s="422"/>
      <c r="P88" s="422"/>
      <c r="Q88" s="422"/>
      <c r="R88" s="422"/>
      <c r="S88" s="422"/>
      <c r="T88" s="422"/>
      <c r="U88" s="422"/>
      <c r="V88" s="422"/>
      <c r="W88" s="422"/>
    </row>
    <row r="89" spans="2:23" s="160" customFormat="1" ht="27.75" customHeight="1">
      <c r="B89" s="159"/>
      <c r="C89" s="159"/>
      <c r="D89" s="159"/>
      <c r="E89" s="159"/>
      <c r="F89" s="420"/>
      <c r="G89" s="422"/>
      <c r="H89" s="422"/>
      <c r="I89" s="167"/>
      <c r="J89" s="422"/>
      <c r="K89" s="422"/>
      <c r="L89" s="422"/>
      <c r="M89" s="422"/>
      <c r="N89" s="422"/>
      <c r="O89" s="422"/>
      <c r="P89" s="422"/>
      <c r="Q89" s="422"/>
      <c r="R89" s="422"/>
      <c r="S89" s="422"/>
      <c r="T89" s="422"/>
      <c r="U89" s="422"/>
      <c r="V89" s="422"/>
      <c r="W89" s="422"/>
    </row>
    <row r="90" spans="2:23" s="160" customFormat="1" ht="25.5" customHeight="1">
      <c r="B90" s="159"/>
      <c r="C90" s="159"/>
      <c r="D90" s="159"/>
      <c r="E90" s="159"/>
      <c r="F90" s="420"/>
      <c r="G90" s="422"/>
      <c r="H90" s="422"/>
      <c r="I90" s="167"/>
      <c r="J90" s="422"/>
      <c r="K90" s="422"/>
      <c r="L90" s="422"/>
      <c r="M90" s="422"/>
      <c r="N90" s="422"/>
      <c r="O90" s="422"/>
      <c r="P90" s="422"/>
      <c r="Q90" s="422"/>
      <c r="R90" s="422"/>
      <c r="S90" s="422"/>
      <c r="T90" s="422"/>
      <c r="U90" s="422"/>
      <c r="V90" s="422"/>
      <c r="W90" s="422"/>
    </row>
    <row r="91" spans="2:23" s="160" customFormat="1" ht="17.25" customHeight="1">
      <c r="B91" s="159"/>
      <c r="C91" s="159"/>
      <c r="D91" s="159"/>
      <c r="E91" s="159"/>
      <c r="F91" s="420"/>
      <c r="G91" s="422"/>
      <c r="H91" s="422"/>
      <c r="I91" s="167"/>
      <c r="J91" s="422"/>
      <c r="K91" s="422"/>
      <c r="L91" s="422"/>
      <c r="M91" s="422"/>
      <c r="N91" s="422"/>
      <c r="O91" s="422"/>
      <c r="P91" s="422"/>
      <c r="Q91" s="422"/>
      <c r="R91" s="422"/>
      <c r="S91" s="422"/>
      <c r="T91" s="422"/>
      <c r="U91" s="422"/>
      <c r="V91" s="422"/>
      <c r="W91" s="422"/>
    </row>
    <row r="92" spans="2:23" s="160" customFormat="1" ht="25.5" customHeight="1">
      <c r="B92" s="159"/>
      <c r="C92" s="159"/>
      <c r="D92" s="159"/>
      <c r="E92" s="159"/>
      <c r="F92" s="420"/>
      <c r="G92" s="422"/>
      <c r="H92" s="422"/>
      <c r="I92" s="167"/>
      <c r="J92" s="422"/>
      <c r="K92" s="422"/>
      <c r="L92" s="422"/>
      <c r="M92" s="422"/>
      <c r="N92" s="422"/>
      <c r="O92" s="422"/>
      <c r="P92" s="422"/>
      <c r="Q92" s="422"/>
      <c r="R92" s="422"/>
      <c r="S92" s="422"/>
      <c r="T92" s="422"/>
      <c r="U92" s="422"/>
      <c r="V92" s="422"/>
      <c r="W92" s="422"/>
    </row>
    <row r="93" spans="2:23" s="160" customFormat="1" ht="15.75" customHeight="1">
      <c r="B93" s="159"/>
      <c r="C93" s="159"/>
      <c r="D93" s="159"/>
      <c r="E93" s="159"/>
      <c r="F93" s="420"/>
      <c r="G93" s="422"/>
      <c r="H93" s="422"/>
      <c r="I93" s="167"/>
      <c r="J93" s="422"/>
      <c r="K93" s="422"/>
      <c r="L93" s="422"/>
      <c r="M93" s="422"/>
      <c r="N93" s="422"/>
      <c r="O93" s="422"/>
      <c r="P93" s="422"/>
      <c r="Q93" s="422"/>
      <c r="R93" s="422"/>
      <c r="S93" s="422"/>
      <c r="T93" s="422"/>
      <c r="U93" s="422"/>
      <c r="V93" s="422"/>
      <c r="W93" s="422"/>
    </row>
    <row r="94" spans="2:23" s="160" customFormat="1" ht="25.5" customHeight="1">
      <c r="B94" s="159"/>
      <c r="C94" s="159"/>
      <c r="D94" s="159"/>
      <c r="E94" s="159"/>
      <c r="F94" s="420"/>
      <c r="G94" s="422"/>
      <c r="H94" s="422"/>
      <c r="I94" s="167"/>
      <c r="J94" s="422"/>
      <c r="K94" s="422"/>
      <c r="L94" s="422"/>
      <c r="M94" s="422"/>
      <c r="N94" s="422"/>
      <c r="O94" s="422"/>
      <c r="P94" s="422"/>
      <c r="Q94" s="422"/>
      <c r="R94" s="422"/>
      <c r="S94" s="422"/>
      <c r="T94" s="422"/>
      <c r="U94" s="422"/>
      <c r="V94" s="422"/>
      <c r="W94" s="422"/>
    </row>
    <row r="95" spans="2:23" s="160" customFormat="1" ht="25.5" customHeight="1">
      <c r="B95" s="159"/>
      <c r="C95" s="159"/>
      <c r="D95" s="159"/>
      <c r="E95" s="159"/>
      <c r="F95" s="420"/>
      <c r="G95" s="422"/>
      <c r="H95" s="422"/>
      <c r="I95" s="167"/>
      <c r="J95" s="422"/>
      <c r="K95" s="422"/>
      <c r="L95" s="422"/>
      <c r="M95" s="422"/>
      <c r="N95" s="422"/>
      <c r="O95" s="422"/>
      <c r="P95" s="422"/>
      <c r="Q95" s="422"/>
      <c r="R95" s="422"/>
      <c r="S95" s="422"/>
      <c r="T95" s="422"/>
      <c r="U95" s="422"/>
      <c r="V95" s="422"/>
      <c r="W95" s="422"/>
    </row>
    <row r="96" spans="2:23" s="160" customFormat="1" ht="25.5" customHeight="1">
      <c r="B96" s="159"/>
      <c r="C96" s="159"/>
      <c r="D96" s="159"/>
      <c r="E96" s="159"/>
      <c r="F96" s="420"/>
      <c r="G96" s="422"/>
      <c r="H96" s="422"/>
      <c r="I96" s="167"/>
      <c r="J96" s="422"/>
      <c r="K96" s="422"/>
      <c r="L96" s="422"/>
      <c r="M96" s="422"/>
      <c r="N96" s="422"/>
      <c r="O96" s="422"/>
      <c r="P96" s="422"/>
      <c r="Q96" s="422"/>
      <c r="R96" s="422"/>
      <c r="S96" s="422"/>
      <c r="T96" s="422"/>
      <c r="U96" s="422"/>
      <c r="V96" s="422"/>
      <c r="W96" s="422"/>
    </row>
    <row r="97" spans="2:23" s="160" customFormat="1" ht="39.75" customHeight="1">
      <c r="B97" s="159"/>
      <c r="C97" s="159"/>
      <c r="D97" s="159"/>
      <c r="E97" s="159"/>
      <c r="F97" s="420"/>
      <c r="G97" s="422"/>
      <c r="H97" s="422"/>
      <c r="I97" s="167"/>
      <c r="J97" s="422"/>
      <c r="K97" s="422"/>
      <c r="L97" s="422"/>
      <c r="M97" s="422"/>
      <c r="N97" s="422"/>
      <c r="O97" s="422"/>
      <c r="P97" s="422"/>
      <c r="Q97" s="422"/>
      <c r="R97" s="422"/>
      <c r="S97" s="422"/>
      <c r="T97" s="422"/>
      <c r="U97" s="422"/>
      <c r="V97" s="422"/>
      <c r="W97" s="422"/>
    </row>
    <row r="98" spans="2:23" s="160" customFormat="1" ht="25.5" customHeight="1">
      <c r="B98" s="159"/>
      <c r="C98" s="159"/>
      <c r="D98" s="159"/>
      <c r="E98" s="159"/>
      <c r="F98" s="420"/>
      <c r="G98" s="422"/>
      <c r="H98" s="422"/>
      <c r="I98" s="167"/>
      <c r="J98" s="422"/>
      <c r="K98" s="422"/>
      <c r="L98" s="422"/>
      <c r="M98" s="422"/>
      <c r="N98" s="422"/>
      <c r="O98" s="422"/>
      <c r="P98" s="422"/>
      <c r="Q98" s="422"/>
      <c r="R98" s="422"/>
      <c r="S98" s="422"/>
      <c r="T98" s="422"/>
      <c r="U98" s="422"/>
      <c r="V98" s="422"/>
      <c r="W98" s="422"/>
    </row>
    <row r="99" spans="2:23" s="160" customFormat="1" ht="31.5" customHeight="1">
      <c r="B99" s="159"/>
      <c r="C99" s="159"/>
      <c r="D99" s="159"/>
      <c r="E99" s="159"/>
      <c r="F99" s="420"/>
      <c r="G99" s="422"/>
      <c r="H99" s="422"/>
      <c r="I99" s="167"/>
      <c r="J99" s="422"/>
      <c r="K99" s="422"/>
      <c r="L99" s="422"/>
      <c r="M99" s="422"/>
      <c r="N99" s="422"/>
      <c r="O99" s="422"/>
      <c r="P99" s="422"/>
      <c r="Q99" s="422"/>
      <c r="R99" s="422"/>
      <c r="S99" s="422"/>
      <c r="T99" s="422"/>
      <c r="U99" s="422"/>
      <c r="V99" s="422"/>
      <c r="W99" s="422"/>
    </row>
    <row r="100" spans="2:23" s="160" customFormat="1" ht="25.5" customHeight="1">
      <c r="B100" s="159"/>
      <c r="C100" s="159"/>
      <c r="D100" s="159"/>
      <c r="E100" s="159"/>
      <c r="F100" s="420"/>
      <c r="G100" s="422"/>
      <c r="H100" s="422"/>
      <c r="I100" s="167"/>
      <c r="J100" s="422"/>
      <c r="K100" s="422"/>
      <c r="L100" s="422"/>
      <c r="M100" s="422"/>
      <c r="N100" s="422"/>
      <c r="O100" s="422"/>
      <c r="P100" s="422"/>
      <c r="Q100" s="422"/>
      <c r="R100" s="422"/>
      <c r="S100" s="422"/>
      <c r="T100" s="422"/>
      <c r="U100" s="422"/>
      <c r="V100" s="422"/>
      <c r="W100" s="422"/>
    </row>
    <row r="101" spans="2:23" s="160" customFormat="1" ht="25.5" customHeight="1">
      <c r="B101" s="159"/>
      <c r="C101" s="159"/>
      <c r="D101" s="159"/>
      <c r="E101" s="159"/>
      <c r="F101" s="420"/>
      <c r="G101" s="422"/>
      <c r="H101" s="422"/>
      <c r="I101" s="167"/>
      <c r="J101" s="422"/>
      <c r="K101" s="422"/>
      <c r="L101" s="422"/>
      <c r="M101" s="422"/>
      <c r="N101" s="422"/>
      <c r="O101" s="422"/>
      <c r="P101" s="422"/>
      <c r="Q101" s="422"/>
      <c r="R101" s="422"/>
      <c r="S101" s="422"/>
      <c r="T101" s="422"/>
      <c r="U101" s="422"/>
      <c r="V101" s="422"/>
      <c r="W101" s="422"/>
    </row>
    <row r="102" spans="2:23" s="160" customFormat="1" ht="39.75" customHeight="1">
      <c r="B102" s="159"/>
      <c r="C102" s="159"/>
      <c r="D102" s="159"/>
      <c r="E102" s="159"/>
      <c r="F102" s="420"/>
      <c r="G102" s="422"/>
      <c r="H102" s="422"/>
      <c r="I102" s="167"/>
      <c r="J102" s="422"/>
      <c r="K102" s="422"/>
      <c r="L102" s="422"/>
      <c r="M102" s="422"/>
      <c r="N102" s="422"/>
      <c r="O102" s="422"/>
      <c r="P102" s="422"/>
      <c r="Q102" s="422"/>
      <c r="R102" s="422"/>
      <c r="S102" s="422"/>
      <c r="T102" s="422"/>
      <c r="U102" s="422"/>
      <c r="V102" s="422"/>
      <c r="W102" s="422"/>
    </row>
    <row r="103" spans="2:23" s="160" customFormat="1" ht="25.5" customHeight="1">
      <c r="B103" s="159"/>
      <c r="C103" s="159"/>
      <c r="D103" s="159"/>
      <c r="E103" s="159"/>
      <c r="F103" s="420"/>
      <c r="G103" s="422"/>
      <c r="H103" s="422"/>
      <c r="I103" s="167"/>
      <c r="J103" s="422"/>
      <c r="K103" s="422"/>
      <c r="L103" s="422"/>
      <c r="M103" s="422"/>
      <c r="N103" s="422"/>
      <c r="O103" s="422"/>
      <c r="P103" s="422"/>
      <c r="Q103" s="422"/>
      <c r="R103" s="422"/>
      <c r="S103" s="422"/>
      <c r="T103" s="422"/>
      <c r="U103" s="422"/>
      <c r="V103" s="422"/>
      <c r="W103" s="422"/>
    </row>
    <row r="104" spans="2:23" s="160" customFormat="1" ht="30.75" customHeight="1">
      <c r="B104" s="159"/>
      <c r="C104" s="159"/>
      <c r="D104" s="159"/>
      <c r="E104" s="159"/>
      <c r="F104" s="420"/>
      <c r="G104" s="422"/>
      <c r="H104" s="422"/>
      <c r="I104" s="167"/>
      <c r="J104" s="422"/>
      <c r="K104" s="422"/>
      <c r="L104" s="422"/>
      <c r="M104" s="422"/>
      <c r="N104" s="422"/>
      <c r="O104" s="422"/>
      <c r="P104" s="422"/>
      <c r="Q104" s="422"/>
      <c r="R104" s="422"/>
      <c r="S104" s="422"/>
      <c r="T104" s="422"/>
      <c r="U104" s="422"/>
      <c r="V104" s="422"/>
      <c r="W104" s="422"/>
    </row>
    <row r="105" spans="2:23" s="160" customFormat="1" ht="28.5" customHeight="1">
      <c r="B105" s="159"/>
      <c r="C105" s="159"/>
      <c r="D105" s="159"/>
      <c r="E105" s="159"/>
      <c r="F105" s="420"/>
      <c r="G105" s="422"/>
      <c r="H105" s="422"/>
      <c r="I105" s="167"/>
      <c r="J105" s="422"/>
      <c r="K105" s="422"/>
      <c r="L105" s="422"/>
      <c r="M105" s="422"/>
      <c r="N105" s="422"/>
      <c r="O105" s="422"/>
      <c r="P105" s="422"/>
      <c r="Q105" s="422"/>
      <c r="R105" s="422"/>
      <c r="S105" s="422"/>
      <c r="T105" s="422"/>
      <c r="U105" s="422"/>
      <c r="V105" s="422"/>
      <c r="W105" s="422"/>
    </row>
    <row r="106" spans="2:23" s="160" customFormat="1" ht="30" customHeight="1">
      <c r="B106" s="159"/>
      <c r="C106" s="159"/>
      <c r="D106" s="159"/>
      <c r="E106" s="159"/>
      <c r="F106" s="420"/>
      <c r="G106" s="422"/>
      <c r="H106" s="422"/>
      <c r="I106" s="167"/>
      <c r="J106" s="422"/>
      <c r="K106" s="422"/>
      <c r="L106" s="422"/>
      <c r="M106" s="422"/>
      <c r="N106" s="422"/>
      <c r="O106" s="422"/>
      <c r="P106" s="422"/>
      <c r="Q106" s="422"/>
      <c r="R106" s="422"/>
      <c r="S106" s="422"/>
      <c r="T106" s="422"/>
      <c r="U106" s="422"/>
      <c r="V106" s="422"/>
      <c r="W106" s="422"/>
    </row>
    <row r="107" spans="2:23" s="160" customFormat="1" ht="25.5" hidden="1" customHeight="1">
      <c r="B107" s="159"/>
      <c r="C107" s="159"/>
      <c r="D107" s="159"/>
      <c r="E107" s="159"/>
      <c r="F107" s="420"/>
      <c r="G107" s="422"/>
      <c r="H107" s="422"/>
      <c r="I107" s="167"/>
      <c r="J107" s="422"/>
      <c r="K107" s="422"/>
      <c r="L107" s="422"/>
      <c r="M107" s="422"/>
      <c r="N107" s="422"/>
      <c r="O107" s="422"/>
      <c r="P107" s="422"/>
      <c r="Q107" s="422"/>
      <c r="R107" s="422"/>
      <c r="S107" s="422"/>
      <c r="T107" s="422"/>
      <c r="U107" s="422"/>
      <c r="V107" s="422"/>
      <c r="W107" s="422"/>
    </row>
    <row r="108" spans="2:23" s="160" customFormat="1" ht="25.5" hidden="1" customHeight="1">
      <c r="B108" s="159"/>
      <c r="C108" s="159"/>
      <c r="D108" s="159"/>
      <c r="E108" s="159"/>
      <c r="F108" s="420"/>
      <c r="G108" s="422"/>
      <c r="H108" s="422"/>
      <c r="I108" s="167"/>
      <c r="J108" s="422"/>
      <c r="K108" s="422"/>
      <c r="L108" s="422"/>
      <c r="M108" s="422"/>
      <c r="N108" s="422"/>
      <c r="O108" s="422"/>
      <c r="P108" s="422"/>
      <c r="Q108" s="422"/>
      <c r="R108" s="422"/>
      <c r="S108" s="422"/>
      <c r="T108" s="422"/>
      <c r="U108" s="422"/>
      <c r="V108" s="422"/>
      <c r="W108" s="422"/>
    </row>
    <row r="109" spans="2:23" s="160" customFormat="1" ht="27.75" hidden="1" customHeight="1">
      <c r="B109" s="159"/>
      <c r="C109" s="159"/>
      <c r="D109" s="159"/>
      <c r="E109" s="159"/>
      <c r="F109" s="420"/>
      <c r="G109" s="422"/>
      <c r="H109" s="422"/>
      <c r="I109" s="167"/>
      <c r="J109" s="422"/>
      <c r="K109" s="422"/>
      <c r="L109" s="422"/>
      <c r="M109" s="422"/>
      <c r="N109" s="422"/>
      <c r="O109" s="422"/>
      <c r="P109" s="422"/>
      <c r="Q109" s="422"/>
      <c r="R109" s="422"/>
      <c r="S109" s="422"/>
      <c r="T109" s="422"/>
      <c r="U109" s="422"/>
      <c r="V109" s="422"/>
      <c r="W109" s="422"/>
    </row>
    <row r="110" spans="2:23" s="160" customFormat="1" ht="16.5" customHeight="1">
      <c r="B110" s="159"/>
      <c r="C110" s="159"/>
      <c r="D110" s="159"/>
      <c r="E110" s="159"/>
      <c r="F110" s="420"/>
      <c r="G110" s="422"/>
      <c r="H110" s="422"/>
      <c r="I110" s="167"/>
      <c r="J110" s="422"/>
      <c r="K110" s="422"/>
      <c r="L110" s="422"/>
      <c r="M110" s="422"/>
      <c r="N110" s="422"/>
      <c r="O110" s="422"/>
      <c r="P110" s="422"/>
      <c r="Q110" s="422"/>
      <c r="R110" s="422"/>
      <c r="S110" s="422"/>
      <c r="T110" s="422"/>
      <c r="U110" s="422"/>
      <c r="V110" s="422"/>
      <c r="W110" s="422"/>
    </row>
    <row r="111" spans="2:23" s="160" customFormat="1" ht="27.75" hidden="1" customHeight="1">
      <c r="B111" s="159"/>
      <c r="C111" s="159"/>
      <c r="D111" s="159"/>
      <c r="E111" s="159"/>
      <c r="F111" s="420"/>
      <c r="G111" s="422"/>
      <c r="H111" s="422"/>
      <c r="I111" s="167"/>
      <c r="J111" s="422"/>
      <c r="K111" s="422"/>
      <c r="L111" s="422"/>
      <c r="M111" s="422"/>
      <c r="N111" s="422"/>
      <c r="O111" s="422"/>
      <c r="P111" s="422"/>
      <c r="Q111" s="422"/>
      <c r="R111" s="422"/>
      <c r="S111" s="422"/>
      <c r="T111" s="422"/>
      <c r="U111" s="422"/>
      <c r="V111" s="422"/>
      <c r="W111" s="422"/>
    </row>
    <row r="112" spans="2:23" s="160" customFormat="1" ht="25.5" hidden="1" customHeight="1">
      <c r="B112" s="159"/>
      <c r="C112" s="159"/>
      <c r="D112" s="159"/>
      <c r="E112" s="159"/>
      <c r="F112" s="420"/>
      <c r="G112" s="422"/>
      <c r="H112" s="422"/>
      <c r="I112" s="167"/>
      <c r="J112" s="422"/>
      <c r="K112" s="422"/>
      <c r="L112" s="422"/>
      <c r="M112" s="422"/>
      <c r="N112" s="422"/>
      <c r="O112" s="422"/>
      <c r="P112" s="422"/>
      <c r="Q112" s="422"/>
      <c r="R112" s="422"/>
      <c r="S112" s="422"/>
      <c r="T112" s="422"/>
      <c r="U112" s="422"/>
      <c r="V112" s="422"/>
      <c r="W112" s="422"/>
    </row>
    <row r="113" spans="2:23" s="160" customFormat="1" ht="4.5" hidden="1" customHeight="1">
      <c r="B113" s="159"/>
      <c r="C113" s="159"/>
      <c r="D113" s="159"/>
      <c r="E113" s="159"/>
      <c r="F113" s="420"/>
      <c r="G113" s="422"/>
      <c r="H113" s="422"/>
      <c r="I113" s="167"/>
      <c r="J113" s="422"/>
      <c r="K113" s="422"/>
      <c r="L113" s="422"/>
      <c r="M113" s="422"/>
      <c r="N113" s="422"/>
      <c r="O113" s="422"/>
      <c r="P113" s="422"/>
      <c r="Q113" s="422"/>
      <c r="R113" s="422"/>
      <c r="S113" s="422"/>
      <c r="T113" s="422"/>
      <c r="U113" s="422"/>
      <c r="V113" s="422"/>
      <c r="W113" s="422"/>
    </row>
    <row r="114" spans="2:23" s="160" customFormat="1" ht="38.25" hidden="1" customHeight="1">
      <c r="B114" s="159"/>
      <c r="C114" s="159"/>
      <c r="D114" s="159"/>
      <c r="E114" s="159"/>
      <c r="F114" s="420"/>
      <c r="G114" s="422"/>
      <c r="H114" s="422"/>
      <c r="I114" s="167"/>
      <c r="J114" s="422"/>
      <c r="K114" s="422"/>
      <c r="L114" s="422"/>
      <c r="M114" s="422"/>
      <c r="N114" s="422"/>
      <c r="O114" s="422"/>
      <c r="P114" s="422"/>
      <c r="Q114" s="422"/>
      <c r="R114" s="422"/>
      <c r="S114" s="422"/>
      <c r="T114" s="422"/>
      <c r="U114" s="422"/>
      <c r="V114" s="422"/>
      <c r="W114" s="422"/>
    </row>
    <row r="115" spans="2:23" s="160" customFormat="1" ht="25.5" hidden="1" customHeight="1">
      <c r="B115" s="159"/>
      <c r="C115" s="159"/>
      <c r="D115" s="159"/>
      <c r="E115" s="159"/>
      <c r="F115" s="420"/>
      <c r="G115" s="422"/>
      <c r="H115" s="422"/>
      <c r="I115" s="167"/>
      <c r="J115" s="422"/>
      <c r="K115" s="422"/>
      <c r="L115" s="422"/>
      <c r="M115" s="422"/>
      <c r="N115" s="422"/>
      <c r="O115" s="422"/>
      <c r="P115" s="422"/>
      <c r="Q115" s="422"/>
      <c r="R115" s="422"/>
      <c r="S115" s="422"/>
      <c r="T115" s="422"/>
      <c r="U115" s="422"/>
      <c r="V115" s="422"/>
      <c r="W115" s="422"/>
    </row>
    <row r="116" spans="2:23" s="160" customFormat="1" ht="29.25" hidden="1" customHeight="1">
      <c r="B116" s="159"/>
      <c r="C116" s="159"/>
      <c r="D116" s="159"/>
      <c r="E116" s="159"/>
      <c r="F116" s="420"/>
      <c r="G116" s="422"/>
      <c r="H116" s="422"/>
      <c r="I116" s="167"/>
      <c r="J116" s="422"/>
      <c r="K116" s="422"/>
      <c r="L116" s="422"/>
      <c r="M116" s="422"/>
      <c r="N116" s="422"/>
      <c r="O116" s="422"/>
      <c r="P116" s="422"/>
      <c r="Q116" s="422"/>
      <c r="R116" s="422"/>
      <c r="S116" s="422"/>
      <c r="T116" s="422"/>
      <c r="U116" s="422"/>
      <c r="V116" s="422"/>
      <c r="W116" s="422"/>
    </row>
    <row r="117" spans="2:23" s="160" customFormat="1" ht="27.75" hidden="1" customHeight="1">
      <c r="B117" s="159"/>
      <c r="C117" s="159"/>
      <c r="D117" s="159"/>
      <c r="E117" s="159"/>
      <c r="F117" s="420"/>
      <c r="G117" s="422"/>
      <c r="H117" s="422"/>
      <c r="I117" s="167"/>
      <c r="J117" s="422"/>
      <c r="K117" s="422"/>
      <c r="L117" s="422"/>
      <c r="M117" s="422"/>
      <c r="N117" s="422"/>
      <c r="O117" s="422"/>
      <c r="P117" s="422"/>
      <c r="Q117" s="422"/>
      <c r="R117" s="422"/>
      <c r="S117" s="422"/>
      <c r="T117" s="422"/>
      <c r="U117" s="422"/>
      <c r="V117" s="422"/>
      <c r="W117" s="422"/>
    </row>
    <row r="118" spans="2:23" s="160" customFormat="1" ht="27" hidden="1" customHeight="1">
      <c r="B118" s="159"/>
      <c r="C118" s="159"/>
      <c r="D118" s="159"/>
      <c r="E118" s="159"/>
      <c r="F118" s="420"/>
      <c r="G118" s="422"/>
      <c r="H118" s="422"/>
      <c r="I118" s="167"/>
      <c r="J118" s="422"/>
      <c r="K118" s="422"/>
      <c r="L118" s="422"/>
      <c r="M118" s="422"/>
      <c r="N118" s="422"/>
      <c r="O118" s="422"/>
      <c r="P118" s="422"/>
      <c r="Q118" s="422"/>
      <c r="R118" s="422"/>
      <c r="S118" s="422"/>
      <c r="T118" s="422"/>
      <c r="U118" s="422"/>
      <c r="V118" s="422"/>
      <c r="W118" s="422"/>
    </row>
    <row r="119" spans="2:23" s="160" customFormat="1" ht="39" hidden="1" customHeight="1">
      <c r="B119" s="159"/>
      <c r="C119" s="159"/>
      <c r="D119" s="159"/>
      <c r="E119" s="159"/>
      <c r="F119" s="420"/>
      <c r="G119" s="422"/>
      <c r="H119" s="422"/>
      <c r="I119" s="167"/>
      <c r="J119" s="422"/>
      <c r="K119" s="422"/>
      <c r="L119" s="422"/>
      <c r="M119" s="422"/>
      <c r="N119" s="422"/>
      <c r="O119" s="422"/>
      <c r="P119" s="422"/>
      <c r="Q119" s="422"/>
      <c r="R119" s="422"/>
      <c r="S119" s="422"/>
      <c r="T119" s="422"/>
      <c r="U119" s="422"/>
      <c r="V119" s="422"/>
      <c r="W119" s="422"/>
    </row>
    <row r="120" spans="2:23" s="160" customFormat="1" ht="25.5" customHeight="1">
      <c r="B120" s="159"/>
      <c r="C120" s="159"/>
      <c r="D120" s="159"/>
      <c r="E120" s="159"/>
      <c r="F120" s="420"/>
      <c r="G120" s="422"/>
      <c r="H120" s="422"/>
      <c r="I120" s="167"/>
      <c r="J120" s="422"/>
      <c r="K120" s="422"/>
      <c r="L120" s="422"/>
      <c r="M120" s="422"/>
      <c r="N120" s="422"/>
      <c r="O120" s="422"/>
      <c r="P120" s="422"/>
      <c r="Q120" s="422"/>
      <c r="R120" s="422"/>
      <c r="S120" s="422"/>
      <c r="T120" s="422"/>
      <c r="U120" s="422"/>
      <c r="V120" s="422"/>
      <c r="W120" s="422"/>
    </row>
    <row r="121" spans="2:23" s="160" customFormat="1" ht="27.75" hidden="1" customHeight="1">
      <c r="B121" s="159"/>
      <c r="C121" s="159"/>
      <c r="D121" s="159"/>
      <c r="E121" s="159"/>
      <c r="F121" s="420"/>
      <c r="G121" s="422"/>
      <c r="H121" s="422"/>
      <c r="I121" s="167"/>
      <c r="J121" s="422"/>
      <c r="K121" s="422"/>
      <c r="L121" s="422"/>
      <c r="M121" s="422"/>
      <c r="N121" s="422"/>
      <c r="O121" s="422"/>
      <c r="P121" s="422"/>
      <c r="Q121" s="422"/>
      <c r="R121" s="422"/>
      <c r="S121" s="422"/>
      <c r="T121" s="422"/>
      <c r="U121" s="422"/>
      <c r="V121" s="422"/>
      <c r="W121" s="422"/>
    </row>
    <row r="122" spans="2:23" s="160" customFormat="1" ht="26.25" customHeight="1">
      <c r="B122" s="159"/>
      <c r="C122" s="159"/>
      <c r="D122" s="159"/>
      <c r="E122" s="159"/>
      <c r="F122" s="420"/>
      <c r="G122" s="422"/>
      <c r="H122" s="422"/>
      <c r="I122" s="167"/>
      <c r="J122" s="422"/>
      <c r="K122" s="422"/>
      <c r="L122" s="422"/>
      <c r="M122" s="422"/>
      <c r="N122" s="422"/>
      <c r="O122" s="422"/>
      <c r="P122" s="422"/>
      <c r="Q122" s="422"/>
      <c r="R122" s="422"/>
      <c r="S122" s="422"/>
      <c r="T122" s="422"/>
      <c r="U122" s="422"/>
      <c r="V122" s="422"/>
      <c r="W122" s="422"/>
    </row>
    <row r="123" spans="2:23" s="160" customFormat="1" ht="15" customHeight="1">
      <c r="B123" s="159"/>
      <c r="C123" s="159"/>
      <c r="D123" s="159"/>
      <c r="E123" s="159"/>
      <c r="F123" s="420"/>
      <c r="G123" s="422"/>
      <c r="H123" s="422"/>
      <c r="I123" s="167"/>
      <c r="J123" s="422"/>
      <c r="K123" s="422"/>
      <c r="L123" s="422"/>
      <c r="M123" s="422"/>
      <c r="N123" s="422"/>
      <c r="O123" s="422"/>
      <c r="P123" s="422"/>
      <c r="Q123" s="422"/>
      <c r="R123" s="422"/>
      <c r="S123" s="422"/>
      <c r="T123" s="422"/>
      <c r="U123" s="422"/>
      <c r="V123" s="422"/>
      <c r="W123" s="422"/>
    </row>
    <row r="124" spans="2:23" s="160" customFormat="1" ht="13.5" hidden="1" customHeight="1">
      <c r="B124" s="159"/>
      <c r="C124" s="159"/>
      <c r="D124" s="159"/>
      <c r="E124" s="159"/>
      <c r="F124" s="420"/>
      <c r="G124" s="422"/>
      <c r="H124" s="422"/>
      <c r="I124" s="167"/>
      <c r="J124" s="422"/>
      <c r="K124" s="422"/>
      <c r="L124" s="422"/>
      <c r="M124" s="422"/>
      <c r="N124" s="422"/>
      <c r="O124" s="422"/>
      <c r="P124" s="422"/>
      <c r="Q124" s="422"/>
      <c r="R124" s="422"/>
      <c r="S124" s="422"/>
      <c r="T124" s="422"/>
      <c r="U124" s="422"/>
      <c r="V124" s="422"/>
      <c r="W124" s="422"/>
    </row>
    <row r="125" spans="2:23" s="160" customFormat="1" ht="13.5" hidden="1" customHeight="1">
      <c r="B125" s="159"/>
      <c r="C125" s="159"/>
      <c r="D125" s="159"/>
      <c r="E125" s="159"/>
      <c r="F125" s="420"/>
      <c r="G125" s="422"/>
      <c r="H125" s="422"/>
      <c r="I125" s="167"/>
      <c r="J125" s="422"/>
      <c r="K125" s="422"/>
      <c r="L125" s="422"/>
      <c r="M125" s="422"/>
      <c r="N125" s="422"/>
      <c r="O125" s="422"/>
      <c r="P125" s="422"/>
      <c r="Q125" s="422"/>
      <c r="R125" s="422"/>
      <c r="S125" s="422"/>
      <c r="T125" s="422"/>
      <c r="U125" s="422"/>
      <c r="V125" s="422"/>
      <c r="W125" s="422"/>
    </row>
    <row r="126" spans="2:23" s="160" customFormat="1" ht="24.75" hidden="1" customHeight="1">
      <c r="B126" s="159"/>
      <c r="C126" s="159"/>
      <c r="D126" s="159"/>
      <c r="E126" s="159"/>
      <c r="F126" s="420"/>
      <c r="G126" s="422"/>
      <c r="H126" s="422"/>
      <c r="I126" s="167"/>
      <c r="J126" s="422"/>
      <c r="K126" s="422"/>
      <c r="L126" s="422"/>
      <c r="M126" s="422"/>
      <c r="N126" s="422"/>
      <c r="O126" s="422"/>
      <c r="P126" s="422"/>
      <c r="Q126" s="422"/>
      <c r="R126" s="422"/>
      <c r="S126" s="422"/>
      <c r="T126" s="422"/>
      <c r="U126" s="422"/>
      <c r="V126" s="422"/>
      <c r="W126" s="422"/>
    </row>
    <row r="127" spans="2:23" s="160" customFormat="1" ht="25.5" hidden="1" customHeight="1">
      <c r="B127" s="159"/>
      <c r="C127" s="159"/>
      <c r="D127" s="159"/>
      <c r="E127" s="159"/>
      <c r="F127" s="420"/>
      <c r="G127" s="422"/>
      <c r="H127" s="422"/>
      <c r="I127" s="167"/>
      <c r="J127" s="422"/>
      <c r="K127" s="422"/>
      <c r="L127" s="422"/>
      <c r="M127" s="422"/>
      <c r="N127" s="422"/>
      <c r="O127" s="422"/>
      <c r="P127" s="422"/>
      <c r="Q127" s="422"/>
      <c r="R127" s="422"/>
      <c r="S127" s="422"/>
      <c r="T127" s="422"/>
      <c r="U127" s="422"/>
      <c r="V127" s="422"/>
      <c r="W127" s="422"/>
    </row>
    <row r="128" spans="2:23" s="160" customFormat="1" ht="15" customHeight="1">
      <c r="B128" s="159"/>
      <c r="C128" s="159"/>
      <c r="D128" s="159"/>
      <c r="E128" s="159"/>
      <c r="F128" s="420"/>
      <c r="G128" s="422"/>
      <c r="H128" s="422"/>
      <c r="I128" s="167"/>
      <c r="J128" s="422"/>
      <c r="K128" s="423"/>
      <c r="L128" s="422"/>
      <c r="M128" s="422"/>
      <c r="N128" s="422"/>
      <c r="O128" s="422"/>
      <c r="P128" s="422"/>
      <c r="Q128" s="422"/>
      <c r="R128" s="422"/>
      <c r="S128" s="422"/>
      <c r="T128" s="422"/>
      <c r="U128" s="422"/>
      <c r="V128" s="422"/>
      <c r="W128" s="422"/>
    </row>
    <row r="129" spans="2:23" s="160" customFormat="1" ht="18" customHeight="1">
      <c r="B129" s="159"/>
      <c r="C129" s="159"/>
      <c r="D129" s="159"/>
      <c r="E129" s="159"/>
      <c r="F129" s="420"/>
      <c r="G129" s="422"/>
      <c r="H129" s="422"/>
      <c r="I129" s="167"/>
      <c r="J129" s="422"/>
      <c r="K129" s="422"/>
      <c r="L129" s="422"/>
      <c r="M129" s="422"/>
      <c r="N129" s="422"/>
      <c r="O129" s="422"/>
      <c r="P129" s="422"/>
      <c r="Q129" s="422"/>
      <c r="R129" s="422"/>
      <c r="S129" s="422"/>
      <c r="T129" s="422"/>
      <c r="U129" s="422"/>
      <c r="V129" s="422"/>
      <c r="W129" s="422"/>
    </row>
    <row r="130" spans="2:23" s="160" customFormat="1" ht="15.75" hidden="1" customHeight="1">
      <c r="B130" s="159"/>
      <c r="C130" s="159"/>
      <c r="D130" s="159"/>
      <c r="E130" s="159"/>
      <c r="F130" s="420"/>
      <c r="G130" s="422"/>
      <c r="H130" s="422"/>
      <c r="I130" s="167"/>
      <c r="J130" s="422"/>
      <c r="K130" s="422"/>
      <c r="L130" s="422"/>
      <c r="M130" s="422"/>
      <c r="N130" s="422"/>
      <c r="O130" s="422"/>
      <c r="P130" s="422"/>
      <c r="Q130" s="422"/>
      <c r="R130" s="422"/>
      <c r="S130" s="422"/>
      <c r="T130" s="422"/>
      <c r="U130" s="422"/>
      <c r="V130" s="422"/>
      <c r="W130" s="422"/>
    </row>
    <row r="131" spans="2:23" s="160" customFormat="1" ht="15.75" hidden="1" customHeight="1">
      <c r="B131" s="159"/>
      <c r="C131" s="159"/>
      <c r="D131" s="159"/>
      <c r="E131" s="159"/>
      <c r="F131" s="420"/>
      <c r="G131" s="422"/>
      <c r="H131" s="422"/>
      <c r="I131" s="167"/>
      <c r="J131" s="422"/>
      <c r="K131" s="422"/>
      <c r="L131" s="422"/>
      <c r="M131" s="422"/>
      <c r="N131" s="422"/>
      <c r="O131" s="422"/>
      <c r="P131" s="422"/>
      <c r="Q131" s="422"/>
      <c r="R131" s="422"/>
      <c r="S131" s="422"/>
      <c r="T131" s="422"/>
      <c r="U131" s="422"/>
      <c r="V131" s="422"/>
      <c r="W131" s="422"/>
    </row>
    <row r="132" spans="2:23" s="160" customFormat="1" ht="16.5" hidden="1" customHeight="1">
      <c r="B132" s="159"/>
      <c r="C132" s="159"/>
      <c r="D132" s="159"/>
      <c r="E132" s="159"/>
      <c r="F132" s="420"/>
      <c r="G132" s="422"/>
      <c r="H132" s="422"/>
      <c r="I132" s="167"/>
      <c r="J132" s="422"/>
      <c r="K132" s="422"/>
      <c r="L132" s="422"/>
      <c r="M132" s="422"/>
      <c r="N132" s="422"/>
      <c r="O132" s="422"/>
      <c r="P132" s="422"/>
      <c r="Q132" s="422"/>
      <c r="R132" s="422"/>
      <c r="S132" s="422"/>
      <c r="T132" s="422"/>
      <c r="U132" s="422"/>
      <c r="V132" s="422"/>
      <c r="W132" s="422"/>
    </row>
    <row r="133" spans="2:23" s="160" customFormat="1" ht="16.5" hidden="1" customHeight="1">
      <c r="B133" s="159"/>
      <c r="C133" s="159"/>
      <c r="D133" s="159"/>
      <c r="E133" s="159"/>
      <c r="F133" s="420"/>
      <c r="G133" s="422"/>
      <c r="H133" s="422"/>
      <c r="I133" s="167"/>
      <c r="J133" s="422"/>
      <c r="K133" s="422"/>
      <c r="L133" s="422"/>
      <c r="M133" s="422"/>
      <c r="N133" s="422"/>
      <c r="O133" s="422"/>
      <c r="P133" s="422"/>
      <c r="Q133" s="422"/>
      <c r="R133" s="422"/>
      <c r="S133" s="422"/>
      <c r="T133" s="422"/>
      <c r="U133" s="422"/>
      <c r="V133" s="422"/>
      <c r="W133" s="422"/>
    </row>
    <row r="134" spans="2:23" s="160" customFormat="1" ht="28.5" hidden="1" customHeight="1">
      <c r="B134" s="159"/>
      <c r="C134" s="159"/>
      <c r="D134" s="159"/>
      <c r="E134" s="159"/>
      <c r="F134" s="420"/>
      <c r="G134" s="422"/>
      <c r="H134" s="422"/>
      <c r="I134" s="167"/>
      <c r="J134" s="422"/>
      <c r="K134" s="422"/>
      <c r="L134" s="422"/>
      <c r="M134" s="422"/>
      <c r="N134" s="422"/>
      <c r="O134" s="422"/>
      <c r="P134" s="422"/>
      <c r="Q134" s="422"/>
      <c r="R134" s="422"/>
      <c r="S134" s="422"/>
      <c r="T134" s="422"/>
      <c r="U134" s="422"/>
      <c r="V134" s="422"/>
      <c r="W134" s="422"/>
    </row>
    <row r="135" spans="2:23" s="160" customFormat="1" ht="30" hidden="1" customHeight="1">
      <c r="B135" s="159"/>
      <c r="C135" s="159"/>
      <c r="D135" s="159"/>
      <c r="E135" s="159"/>
      <c r="F135" s="420"/>
      <c r="G135" s="422"/>
      <c r="H135" s="422"/>
      <c r="I135" s="167"/>
      <c r="J135" s="422"/>
      <c r="K135" s="422"/>
      <c r="L135" s="422"/>
      <c r="M135" s="422"/>
      <c r="N135" s="422"/>
      <c r="O135" s="422"/>
      <c r="P135" s="422"/>
      <c r="Q135" s="422"/>
      <c r="R135" s="422"/>
      <c r="S135" s="422"/>
      <c r="T135" s="422"/>
      <c r="U135" s="422"/>
      <c r="V135" s="422"/>
      <c r="W135" s="422"/>
    </row>
    <row r="136" spans="2:23" s="160" customFormat="1" ht="13.5" hidden="1" customHeight="1">
      <c r="B136" s="159"/>
      <c r="C136" s="159"/>
      <c r="D136" s="159"/>
      <c r="E136" s="159"/>
      <c r="F136" s="420"/>
      <c r="G136" s="422"/>
      <c r="H136" s="422"/>
      <c r="I136" s="167"/>
      <c r="J136" s="422"/>
      <c r="K136" s="422"/>
      <c r="L136" s="422"/>
      <c r="M136" s="422"/>
      <c r="N136" s="422"/>
      <c r="O136" s="422"/>
      <c r="P136" s="422"/>
      <c r="Q136" s="422"/>
      <c r="R136" s="422"/>
      <c r="S136" s="422"/>
      <c r="T136" s="422"/>
      <c r="U136" s="422"/>
      <c r="V136" s="422"/>
      <c r="W136" s="422"/>
    </row>
    <row r="137" spans="2:23" s="160" customFormat="1" ht="28.9" customHeight="1">
      <c r="B137" s="159"/>
      <c r="C137" s="159"/>
      <c r="D137" s="159"/>
      <c r="E137" s="159"/>
      <c r="F137" s="420"/>
      <c r="G137" s="422"/>
      <c r="H137" s="422"/>
      <c r="I137" s="167"/>
      <c r="J137" s="422"/>
      <c r="K137" s="422"/>
      <c r="L137" s="422"/>
      <c r="M137" s="422"/>
      <c r="N137" s="422"/>
      <c r="O137" s="422"/>
      <c r="P137" s="422"/>
      <c r="Q137" s="422"/>
      <c r="R137" s="422"/>
      <c r="S137" s="422"/>
      <c r="T137" s="422"/>
      <c r="U137" s="422"/>
      <c r="V137" s="422"/>
      <c r="W137" s="422"/>
    </row>
    <row r="138" spans="2:23" s="160" customFormat="1" ht="25.5" hidden="1" customHeight="1">
      <c r="B138" s="159"/>
      <c r="C138" s="159"/>
      <c r="D138" s="159"/>
      <c r="E138" s="159"/>
      <c r="F138" s="420"/>
      <c r="G138" s="422"/>
      <c r="H138" s="422"/>
      <c r="I138" s="167"/>
      <c r="J138" s="422"/>
      <c r="K138" s="422"/>
      <c r="L138" s="422"/>
      <c r="M138" s="422"/>
      <c r="N138" s="422"/>
      <c r="O138" s="422"/>
      <c r="P138" s="422"/>
      <c r="Q138" s="422"/>
      <c r="R138" s="422"/>
      <c r="S138" s="422"/>
      <c r="T138" s="422"/>
      <c r="U138" s="422"/>
      <c r="V138" s="422"/>
      <c r="W138" s="422"/>
    </row>
    <row r="139" spans="2:23" s="160" customFormat="1" ht="28.5" hidden="1" customHeight="1">
      <c r="B139" s="159"/>
      <c r="C139" s="159"/>
      <c r="D139" s="159"/>
      <c r="E139" s="159"/>
      <c r="F139" s="420"/>
      <c r="G139" s="422"/>
      <c r="H139" s="422"/>
      <c r="I139" s="167"/>
      <c r="J139" s="422"/>
      <c r="K139" s="422"/>
      <c r="L139" s="422"/>
      <c r="M139" s="422"/>
      <c r="N139" s="422"/>
      <c r="O139" s="422"/>
      <c r="P139" s="422"/>
      <c r="Q139" s="422"/>
      <c r="R139" s="422"/>
      <c r="S139" s="422"/>
      <c r="T139" s="422"/>
      <c r="U139" s="422"/>
      <c r="V139" s="422"/>
      <c r="W139" s="422"/>
    </row>
    <row r="140" spans="2:23" s="160" customFormat="1" ht="31.5" hidden="1" customHeight="1">
      <c r="B140" s="159"/>
      <c r="C140" s="159"/>
      <c r="D140" s="159"/>
      <c r="E140" s="159"/>
      <c r="F140" s="420"/>
      <c r="G140" s="422"/>
      <c r="H140" s="422"/>
      <c r="I140" s="167"/>
      <c r="J140" s="422"/>
      <c r="K140" s="422"/>
      <c r="L140" s="422"/>
      <c r="M140" s="422"/>
      <c r="N140" s="422"/>
      <c r="O140" s="422"/>
      <c r="P140" s="422"/>
      <c r="Q140" s="422"/>
      <c r="R140" s="422"/>
      <c r="S140" s="422"/>
      <c r="T140" s="422"/>
      <c r="U140" s="422"/>
      <c r="V140" s="422"/>
      <c r="W140" s="422"/>
    </row>
    <row r="141" spans="2:23" s="160" customFormat="1" ht="27.75" customHeight="1">
      <c r="B141" s="159"/>
      <c r="C141" s="159"/>
      <c r="D141" s="159"/>
      <c r="E141" s="159"/>
      <c r="F141" s="420"/>
      <c r="G141" s="422"/>
      <c r="H141" s="422"/>
      <c r="I141" s="167"/>
      <c r="J141" s="422"/>
      <c r="K141" s="422"/>
      <c r="L141" s="422"/>
      <c r="M141" s="422"/>
      <c r="N141" s="422"/>
      <c r="O141" s="422"/>
      <c r="P141" s="422"/>
      <c r="Q141" s="422"/>
      <c r="R141" s="422"/>
      <c r="S141" s="422"/>
      <c r="T141" s="422"/>
      <c r="U141" s="422"/>
      <c r="V141" s="422"/>
      <c r="W141" s="422"/>
    </row>
    <row r="142" spans="2:23" s="160" customFormat="1" ht="17.25" hidden="1" customHeight="1">
      <c r="B142" s="159"/>
      <c r="C142" s="159"/>
      <c r="D142" s="159"/>
      <c r="E142" s="159"/>
      <c r="F142" s="420"/>
      <c r="G142" s="422"/>
      <c r="H142" s="422"/>
      <c r="I142" s="167"/>
      <c r="J142" s="422"/>
      <c r="K142" s="422"/>
      <c r="L142" s="422"/>
      <c r="M142" s="422"/>
      <c r="N142" s="422"/>
      <c r="O142" s="422"/>
      <c r="P142" s="422"/>
      <c r="Q142" s="422"/>
      <c r="R142" s="422"/>
      <c r="S142" s="422"/>
      <c r="T142" s="422"/>
      <c r="U142" s="422"/>
      <c r="V142" s="422"/>
      <c r="W142" s="422"/>
    </row>
    <row r="143" spans="2:23" s="160" customFormat="1" ht="16.5" hidden="1" customHeight="1">
      <c r="B143" s="159"/>
      <c r="C143" s="159"/>
      <c r="D143" s="159"/>
      <c r="E143" s="159"/>
      <c r="F143" s="420"/>
      <c r="G143" s="422"/>
      <c r="H143" s="422"/>
      <c r="I143" s="167"/>
      <c r="J143" s="422"/>
      <c r="K143" s="422"/>
      <c r="L143" s="422"/>
      <c r="M143" s="422"/>
      <c r="N143" s="422"/>
      <c r="O143" s="422"/>
      <c r="P143" s="422"/>
      <c r="Q143" s="422"/>
      <c r="R143" s="422"/>
      <c r="S143" s="422"/>
      <c r="T143" s="422"/>
      <c r="U143" s="422"/>
      <c r="V143" s="422"/>
      <c r="W143" s="422"/>
    </row>
    <row r="144" spans="2:23" s="160" customFormat="1" ht="25.5" hidden="1" customHeight="1">
      <c r="B144" s="159"/>
      <c r="C144" s="159"/>
      <c r="D144" s="159"/>
      <c r="E144" s="159"/>
      <c r="F144" s="420"/>
      <c r="G144" s="422"/>
      <c r="H144" s="422"/>
      <c r="I144" s="167"/>
      <c r="J144" s="422"/>
      <c r="K144" s="422"/>
      <c r="L144" s="422"/>
      <c r="M144" s="422"/>
      <c r="N144" s="422"/>
      <c r="O144" s="422"/>
      <c r="P144" s="422"/>
      <c r="Q144" s="422"/>
      <c r="R144" s="422"/>
      <c r="S144" s="422"/>
      <c r="T144" s="422"/>
      <c r="U144" s="422"/>
      <c r="V144" s="422"/>
      <c r="W144" s="422"/>
    </row>
    <row r="145" spans="2:23" s="160" customFormat="1" ht="15.75" hidden="1" customHeight="1">
      <c r="B145" s="159"/>
      <c r="C145" s="159"/>
      <c r="D145" s="159"/>
      <c r="E145" s="159"/>
      <c r="F145" s="420"/>
      <c r="G145" s="422"/>
      <c r="H145" s="422"/>
      <c r="I145" s="167"/>
      <c r="J145" s="422"/>
      <c r="K145" s="422"/>
      <c r="L145" s="422"/>
      <c r="M145" s="422"/>
      <c r="N145" s="422"/>
      <c r="O145" s="422"/>
      <c r="P145" s="422"/>
      <c r="Q145" s="422"/>
      <c r="R145" s="422"/>
      <c r="S145" s="422"/>
      <c r="T145" s="422"/>
      <c r="U145" s="422"/>
      <c r="V145" s="422"/>
      <c r="W145" s="422"/>
    </row>
    <row r="146" spans="2:23" s="160" customFormat="1" ht="16.5" customHeight="1">
      <c r="B146" s="159"/>
      <c r="C146" s="159"/>
      <c r="D146" s="159"/>
      <c r="E146" s="159"/>
      <c r="F146" s="420"/>
      <c r="G146" s="422"/>
      <c r="H146" s="422"/>
      <c r="I146" s="167"/>
      <c r="J146" s="422"/>
      <c r="K146" s="422"/>
      <c r="L146" s="422"/>
      <c r="M146" s="422"/>
      <c r="N146" s="422"/>
      <c r="O146" s="422"/>
      <c r="P146" s="422"/>
      <c r="Q146" s="422"/>
      <c r="R146" s="422"/>
      <c r="S146" s="422"/>
      <c r="T146" s="422"/>
      <c r="U146" s="422"/>
      <c r="V146" s="422"/>
      <c r="W146" s="422"/>
    </row>
    <row r="147" spans="2:23" s="160" customFormat="1" ht="18" customHeight="1">
      <c r="B147" s="159"/>
      <c r="C147" s="159"/>
      <c r="D147" s="159"/>
      <c r="E147" s="159"/>
      <c r="F147" s="420"/>
      <c r="G147" s="422"/>
      <c r="H147" s="422"/>
      <c r="I147" s="167"/>
      <c r="J147" s="422"/>
      <c r="K147" s="422"/>
      <c r="L147" s="422"/>
      <c r="M147" s="422"/>
      <c r="N147" s="422"/>
      <c r="O147" s="422"/>
      <c r="P147" s="422"/>
      <c r="Q147" s="422"/>
      <c r="R147" s="422"/>
      <c r="S147" s="422"/>
      <c r="T147" s="422"/>
      <c r="U147" s="422"/>
      <c r="V147" s="422"/>
      <c r="W147" s="422"/>
    </row>
    <row r="148" spans="2:23" s="160" customFormat="1" ht="25.5" customHeight="1">
      <c r="B148" s="159"/>
      <c r="C148" s="159"/>
      <c r="D148" s="159"/>
      <c r="E148" s="159"/>
      <c r="F148" s="420"/>
      <c r="G148" s="422"/>
      <c r="H148" s="422"/>
      <c r="I148" s="167"/>
      <c r="J148" s="422"/>
      <c r="K148" s="422"/>
      <c r="L148" s="422"/>
      <c r="M148" s="422"/>
      <c r="N148" s="422"/>
      <c r="O148" s="422"/>
      <c r="P148" s="422"/>
      <c r="Q148" s="422"/>
      <c r="R148" s="422"/>
      <c r="S148" s="422"/>
      <c r="T148" s="422"/>
      <c r="U148" s="422"/>
      <c r="V148" s="422"/>
      <c r="W148" s="422"/>
    </row>
    <row r="149" spans="2:23" s="160" customFormat="1" ht="16.5" customHeight="1">
      <c r="B149" s="159"/>
      <c r="C149" s="159"/>
      <c r="D149" s="159"/>
      <c r="E149" s="159"/>
      <c r="F149" s="420"/>
      <c r="G149" s="422"/>
      <c r="H149" s="422"/>
      <c r="I149" s="167"/>
      <c r="J149" s="422"/>
      <c r="K149" s="422"/>
      <c r="L149" s="422"/>
      <c r="M149" s="422"/>
      <c r="N149" s="422"/>
      <c r="O149" s="422"/>
      <c r="P149" s="422"/>
      <c r="Q149" s="422"/>
      <c r="R149" s="422"/>
      <c r="S149" s="422"/>
      <c r="T149" s="422"/>
      <c r="U149" s="422"/>
      <c r="V149" s="422"/>
      <c r="W149" s="422"/>
    </row>
    <row r="150" spans="2:23" s="160" customFormat="1" ht="28.5" hidden="1" customHeight="1">
      <c r="B150" s="159"/>
      <c r="C150" s="159"/>
      <c r="D150" s="159"/>
      <c r="E150" s="159"/>
      <c r="F150" s="420"/>
      <c r="G150" s="422"/>
      <c r="H150" s="422"/>
      <c r="I150" s="167"/>
      <c r="J150" s="422"/>
      <c r="K150" s="422"/>
      <c r="L150" s="422"/>
      <c r="M150" s="422"/>
      <c r="N150" s="422"/>
      <c r="O150" s="422"/>
      <c r="P150" s="422"/>
      <c r="Q150" s="422"/>
      <c r="R150" s="422"/>
      <c r="S150" s="422"/>
      <c r="T150" s="422"/>
      <c r="U150" s="422"/>
      <c r="V150" s="422"/>
      <c r="W150" s="422"/>
    </row>
    <row r="151" spans="2:23" s="160" customFormat="1" ht="15.75" hidden="1" customHeight="1">
      <c r="B151" s="159"/>
      <c r="C151" s="159"/>
      <c r="D151" s="159"/>
      <c r="E151" s="159"/>
      <c r="F151" s="420"/>
      <c r="G151" s="422"/>
      <c r="H151" s="422"/>
      <c r="I151" s="167"/>
      <c r="J151" s="422"/>
      <c r="K151" s="422"/>
      <c r="L151" s="422"/>
      <c r="M151" s="422"/>
      <c r="N151" s="422"/>
      <c r="O151" s="422"/>
      <c r="P151" s="422"/>
      <c r="Q151" s="422"/>
      <c r="R151" s="422"/>
      <c r="S151" s="422"/>
      <c r="T151" s="422"/>
      <c r="U151" s="422"/>
      <c r="V151" s="422"/>
      <c r="W151" s="422"/>
    </row>
    <row r="152" spans="2:23" s="160" customFormat="1" ht="18.75" hidden="1" customHeight="1">
      <c r="B152" s="159"/>
      <c r="C152" s="159"/>
      <c r="D152" s="159"/>
      <c r="E152" s="159"/>
      <c r="F152" s="420"/>
      <c r="G152" s="422"/>
      <c r="H152" s="422"/>
      <c r="I152" s="167"/>
      <c r="J152" s="422"/>
      <c r="K152" s="422"/>
      <c r="L152" s="422"/>
      <c r="M152" s="422"/>
      <c r="N152" s="422"/>
      <c r="O152" s="422"/>
      <c r="P152" s="422"/>
      <c r="Q152" s="422"/>
      <c r="R152" s="422"/>
      <c r="S152" s="422"/>
      <c r="T152" s="422"/>
      <c r="U152" s="422"/>
      <c r="V152" s="422"/>
      <c r="W152" s="422"/>
    </row>
    <row r="153" spans="2:23" s="160" customFormat="1" ht="25.5" hidden="1" customHeight="1">
      <c r="B153" s="159"/>
      <c r="C153" s="159"/>
      <c r="D153" s="159"/>
      <c r="E153" s="159"/>
      <c r="F153" s="420"/>
      <c r="G153" s="422"/>
      <c r="H153" s="422"/>
      <c r="I153" s="167"/>
      <c r="J153" s="422"/>
      <c r="K153" s="422"/>
      <c r="L153" s="422"/>
      <c r="M153" s="422"/>
      <c r="N153" s="422"/>
      <c r="O153" s="422"/>
      <c r="P153" s="422"/>
      <c r="Q153" s="422"/>
      <c r="R153" s="422"/>
      <c r="S153" s="422"/>
      <c r="T153" s="422"/>
      <c r="U153" s="422"/>
      <c r="V153" s="422"/>
      <c r="W153" s="422"/>
    </row>
    <row r="154" spans="2:23" s="160" customFormat="1" ht="15" customHeight="1">
      <c r="B154" s="159"/>
      <c r="C154" s="159"/>
      <c r="D154" s="159"/>
      <c r="E154" s="159"/>
      <c r="F154" s="420"/>
      <c r="G154" s="422"/>
      <c r="H154" s="422"/>
      <c r="I154" s="167"/>
      <c r="J154" s="422"/>
      <c r="K154" s="422"/>
      <c r="L154" s="422"/>
      <c r="M154" s="422"/>
      <c r="N154" s="422"/>
      <c r="O154" s="422"/>
      <c r="P154" s="422"/>
      <c r="Q154" s="422"/>
      <c r="R154" s="422"/>
      <c r="S154" s="422"/>
      <c r="T154" s="422"/>
      <c r="U154" s="422"/>
      <c r="V154" s="422"/>
      <c r="W154" s="422"/>
    </row>
    <row r="155" spans="2:23" s="160" customFormat="1" ht="15.75" customHeight="1">
      <c r="B155" s="159"/>
      <c r="C155" s="159"/>
      <c r="D155" s="159"/>
      <c r="E155" s="159"/>
      <c r="F155" s="420"/>
      <c r="G155" s="422"/>
      <c r="H155" s="422"/>
      <c r="I155" s="167"/>
      <c r="J155" s="422"/>
      <c r="K155" s="422"/>
      <c r="L155" s="422"/>
      <c r="M155" s="422"/>
      <c r="N155" s="422"/>
      <c r="O155" s="422"/>
      <c r="P155" s="422"/>
      <c r="Q155" s="422"/>
      <c r="R155" s="422"/>
      <c r="S155" s="422"/>
      <c r="T155" s="422"/>
      <c r="U155" s="422"/>
      <c r="V155" s="422"/>
      <c r="W155" s="422"/>
    </row>
    <row r="156" spans="2:23" s="160" customFormat="1" ht="25.5" customHeight="1">
      <c r="B156" s="159"/>
      <c r="C156" s="159"/>
      <c r="D156" s="159"/>
      <c r="E156" s="159"/>
      <c r="F156" s="420"/>
      <c r="G156" s="422"/>
      <c r="H156" s="422"/>
      <c r="I156" s="167"/>
      <c r="J156" s="422"/>
      <c r="K156" s="422"/>
      <c r="L156" s="422"/>
      <c r="M156" s="422"/>
      <c r="N156" s="422"/>
      <c r="O156" s="422"/>
      <c r="P156" s="422"/>
      <c r="Q156" s="422"/>
      <c r="R156" s="422"/>
      <c r="S156" s="422"/>
      <c r="T156" s="422"/>
      <c r="U156" s="422"/>
      <c r="V156" s="422"/>
      <c r="W156" s="422"/>
    </row>
    <row r="157" spans="2:23" s="160" customFormat="1" ht="25.5" hidden="1" customHeight="1">
      <c r="B157" s="159"/>
      <c r="C157" s="159"/>
      <c r="D157" s="159"/>
      <c r="E157" s="159"/>
      <c r="F157" s="420"/>
      <c r="G157" s="422"/>
      <c r="H157" s="422"/>
      <c r="I157" s="167"/>
      <c r="J157" s="422"/>
      <c r="K157" s="422"/>
      <c r="L157" s="422"/>
      <c r="M157" s="422"/>
      <c r="N157" s="422"/>
      <c r="O157" s="422"/>
      <c r="P157" s="422"/>
      <c r="Q157" s="422"/>
      <c r="R157" s="422"/>
      <c r="S157" s="422"/>
      <c r="T157" s="422"/>
      <c r="U157" s="422"/>
      <c r="V157" s="422"/>
      <c r="W157" s="422"/>
    </row>
    <row r="158" spans="2:23" s="160" customFormat="1" ht="16.5" customHeight="1">
      <c r="B158" s="159"/>
      <c r="C158" s="159"/>
      <c r="D158" s="159"/>
      <c r="E158" s="159"/>
      <c r="F158" s="420"/>
      <c r="G158" s="422"/>
      <c r="H158" s="422"/>
      <c r="I158" s="167"/>
      <c r="J158" s="422"/>
      <c r="K158" s="422"/>
      <c r="L158" s="422"/>
      <c r="M158" s="422"/>
      <c r="N158" s="422"/>
      <c r="O158" s="422"/>
      <c r="P158" s="422"/>
      <c r="Q158" s="422"/>
      <c r="R158" s="422"/>
      <c r="S158" s="422"/>
      <c r="T158" s="422"/>
      <c r="U158" s="422"/>
      <c r="V158" s="422"/>
      <c r="W158" s="422"/>
    </row>
    <row r="159" spans="2:23" s="160" customFormat="1" ht="15" customHeight="1">
      <c r="B159" s="159"/>
      <c r="C159" s="159"/>
      <c r="D159" s="159"/>
      <c r="E159" s="159"/>
      <c r="F159" s="420"/>
      <c r="G159" s="422"/>
      <c r="H159" s="422"/>
      <c r="I159" s="167"/>
      <c r="J159" s="422"/>
      <c r="K159" s="422"/>
      <c r="L159" s="422"/>
      <c r="M159" s="422"/>
      <c r="N159" s="422"/>
      <c r="O159" s="422"/>
      <c r="P159" s="422"/>
      <c r="Q159" s="422"/>
      <c r="R159" s="422"/>
      <c r="S159" s="422"/>
      <c r="T159" s="422"/>
      <c r="U159" s="422"/>
      <c r="V159" s="422"/>
      <c r="W159" s="422"/>
    </row>
    <row r="160" spans="2:23" s="160" customFormat="1" ht="16.5" customHeight="1">
      <c r="B160" s="159"/>
      <c r="C160" s="159"/>
      <c r="D160" s="159"/>
      <c r="E160" s="159"/>
      <c r="F160" s="420"/>
      <c r="G160" s="422"/>
      <c r="H160" s="422"/>
      <c r="I160" s="167"/>
      <c r="J160" s="422"/>
      <c r="K160" s="422"/>
      <c r="L160" s="422"/>
      <c r="M160" s="422"/>
      <c r="N160" s="422"/>
      <c r="O160" s="422"/>
      <c r="P160" s="422"/>
      <c r="Q160" s="422"/>
      <c r="R160" s="422"/>
      <c r="S160" s="422"/>
      <c r="T160" s="422"/>
      <c r="U160" s="422"/>
      <c r="V160" s="422"/>
      <c r="W160" s="422"/>
    </row>
    <row r="161" spans="2:46" s="160" customFormat="1" ht="15.75" customHeight="1">
      <c r="B161" s="159"/>
      <c r="C161" s="159"/>
      <c r="D161" s="159"/>
      <c r="E161" s="159"/>
      <c r="F161" s="420"/>
      <c r="G161" s="422"/>
      <c r="H161" s="422"/>
      <c r="I161" s="167"/>
      <c r="J161" s="422"/>
      <c r="K161" s="422"/>
      <c r="L161" s="422"/>
      <c r="M161" s="422"/>
      <c r="N161" s="422"/>
      <c r="O161" s="422"/>
      <c r="P161" s="422"/>
      <c r="Q161" s="422"/>
      <c r="R161" s="422"/>
      <c r="S161" s="422"/>
      <c r="T161" s="422"/>
      <c r="U161" s="422"/>
      <c r="V161" s="422"/>
      <c r="W161" s="422"/>
    </row>
    <row r="162" spans="2:46" s="160" customFormat="1" ht="15" customHeight="1">
      <c r="B162" s="159"/>
      <c r="C162" s="159"/>
      <c r="D162" s="159"/>
      <c r="E162" s="159"/>
      <c r="F162" s="420"/>
      <c r="G162" s="422"/>
      <c r="H162" s="422"/>
      <c r="I162" s="167"/>
      <c r="J162" s="422"/>
      <c r="K162" s="422"/>
      <c r="L162" s="422"/>
      <c r="M162" s="422"/>
      <c r="N162" s="422"/>
      <c r="O162" s="422"/>
      <c r="P162" s="422"/>
      <c r="Q162" s="422"/>
      <c r="R162" s="422"/>
      <c r="S162" s="422"/>
      <c r="T162" s="422"/>
      <c r="U162" s="422"/>
      <c r="V162" s="422"/>
      <c r="W162" s="422"/>
    </row>
    <row r="163" spans="2:46" s="160" customFormat="1" ht="16.5" customHeight="1">
      <c r="B163" s="159"/>
      <c r="C163" s="159"/>
      <c r="D163" s="159"/>
      <c r="E163" s="159"/>
      <c r="F163" s="420"/>
      <c r="G163" s="422"/>
      <c r="H163" s="422"/>
      <c r="I163" s="167"/>
      <c r="J163" s="422"/>
      <c r="K163" s="422"/>
      <c r="L163" s="422"/>
      <c r="M163" s="422"/>
      <c r="N163" s="422"/>
      <c r="O163" s="422"/>
      <c r="P163" s="422"/>
      <c r="Q163" s="422"/>
      <c r="R163" s="422"/>
      <c r="S163" s="422"/>
      <c r="T163" s="422"/>
      <c r="U163" s="422"/>
      <c r="V163" s="422"/>
      <c r="W163" s="422"/>
    </row>
    <row r="164" spans="2:46" s="160" customFormat="1" ht="15" customHeight="1">
      <c r="B164" s="159"/>
      <c r="C164" s="159"/>
      <c r="D164" s="159"/>
      <c r="E164" s="159"/>
      <c r="F164" s="420"/>
      <c r="G164" s="422"/>
      <c r="H164" s="422"/>
      <c r="I164" s="167"/>
      <c r="J164" s="422"/>
      <c r="K164" s="422"/>
      <c r="L164" s="422"/>
      <c r="M164" s="422"/>
      <c r="N164" s="422"/>
      <c r="O164" s="422"/>
      <c r="P164" s="422"/>
      <c r="Q164" s="422"/>
      <c r="R164" s="422"/>
      <c r="S164" s="422"/>
      <c r="T164" s="422"/>
      <c r="U164" s="422"/>
      <c r="V164" s="422"/>
      <c r="W164" s="422"/>
    </row>
    <row r="165" spans="2:46" s="160" customFormat="1" ht="16.5" hidden="1" customHeight="1">
      <c r="B165" s="159"/>
      <c r="C165" s="159"/>
      <c r="D165" s="159"/>
      <c r="E165" s="159"/>
      <c r="F165" s="420"/>
      <c r="G165" s="422"/>
      <c r="H165" s="422"/>
      <c r="I165" s="167"/>
      <c r="J165" s="422"/>
      <c r="K165" s="422"/>
      <c r="L165" s="422"/>
      <c r="M165" s="422"/>
      <c r="N165" s="422"/>
      <c r="O165" s="422"/>
      <c r="P165" s="422"/>
      <c r="Q165" s="422"/>
      <c r="R165" s="422"/>
      <c r="S165" s="422"/>
      <c r="T165" s="422"/>
      <c r="U165" s="422"/>
      <c r="V165" s="422"/>
      <c r="W165" s="422"/>
    </row>
    <row r="166" spans="2:46" s="160" customFormat="1" ht="12.75" hidden="1" customHeight="1">
      <c r="B166" s="159"/>
      <c r="C166" s="159"/>
      <c r="D166" s="159"/>
      <c r="E166" s="159"/>
      <c r="F166" s="420"/>
      <c r="G166" s="422"/>
      <c r="H166" s="422"/>
      <c r="I166" s="167"/>
      <c r="J166" s="422"/>
      <c r="K166" s="422"/>
      <c r="L166" s="422"/>
      <c r="M166" s="422"/>
      <c r="N166" s="422"/>
      <c r="O166" s="422"/>
      <c r="P166" s="422"/>
      <c r="Q166" s="422"/>
      <c r="R166" s="422"/>
      <c r="S166" s="422"/>
      <c r="T166" s="422"/>
      <c r="U166" s="422"/>
      <c r="V166" s="422"/>
      <c r="W166" s="422"/>
    </row>
    <row r="167" spans="2:46" s="160" customFormat="1" ht="15.75" hidden="1" customHeight="1">
      <c r="B167" s="159"/>
      <c r="C167" s="159"/>
      <c r="D167" s="159"/>
      <c r="E167" s="159"/>
      <c r="F167" s="420"/>
      <c r="G167" s="422"/>
      <c r="H167" s="422"/>
      <c r="I167" s="167"/>
      <c r="J167" s="422"/>
      <c r="K167" s="422"/>
      <c r="L167" s="422"/>
      <c r="M167" s="422"/>
      <c r="N167" s="422"/>
      <c r="O167" s="422"/>
      <c r="P167" s="422"/>
      <c r="Q167" s="422"/>
      <c r="R167" s="422"/>
      <c r="S167" s="422"/>
      <c r="T167" s="422"/>
      <c r="U167" s="422"/>
      <c r="V167" s="422"/>
      <c r="W167" s="422"/>
    </row>
    <row r="168" spans="2:46" s="160" customFormat="1" ht="15.75" hidden="1" customHeight="1">
      <c r="B168" s="159"/>
      <c r="C168" s="159"/>
      <c r="D168" s="159"/>
      <c r="E168" s="159"/>
      <c r="F168" s="420"/>
      <c r="G168" s="422"/>
      <c r="H168" s="422"/>
      <c r="I168" s="167"/>
      <c r="J168" s="422"/>
      <c r="K168" s="422"/>
      <c r="L168" s="422"/>
      <c r="M168" s="422"/>
      <c r="N168" s="422"/>
      <c r="O168" s="422"/>
      <c r="P168" s="422"/>
      <c r="Q168" s="422"/>
      <c r="R168" s="422"/>
      <c r="S168" s="422"/>
      <c r="T168" s="422"/>
      <c r="U168" s="422"/>
      <c r="V168" s="422"/>
      <c r="W168" s="422"/>
    </row>
    <row r="169" spans="2:46" s="160" customFormat="1" ht="15.75" customHeight="1">
      <c r="B169" s="159"/>
      <c r="C169" s="159"/>
      <c r="D169" s="159"/>
      <c r="E169" s="159"/>
      <c r="F169" s="420"/>
      <c r="G169" s="215"/>
      <c r="H169" s="422"/>
      <c r="I169" s="167"/>
      <c r="J169" s="422"/>
      <c r="K169" s="422"/>
      <c r="L169" s="422"/>
      <c r="M169" s="422"/>
      <c r="N169" s="422"/>
      <c r="O169" s="422"/>
      <c r="P169" s="422"/>
      <c r="Q169" s="422"/>
      <c r="R169" s="422"/>
      <c r="S169" s="422"/>
      <c r="T169" s="422"/>
      <c r="U169" s="422"/>
      <c r="V169" s="422"/>
      <c r="W169" s="422"/>
    </row>
    <row r="170" spans="2:46" s="160" customFormat="1" ht="15" customHeight="1">
      <c r="B170" s="159"/>
      <c r="C170" s="159"/>
      <c r="D170" s="159"/>
      <c r="E170" s="159"/>
      <c r="F170" s="420"/>
      <c r="H170" s="215"/>
      <c r="I170" s="167"/>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row>
    <row r="171" spans="2:46" s="160" customFormat="1">
      <c r="B171" s="159"/>
      <c r="C171" s="159"/>
      <c r="D171" s="159"/>
      <c r="E171" s="159"/>
      <c r="F171" s="420"/>
      <c r="I171" s="421"/>
    </row>
    <row r="172" spans="2:46" s="160" customFormat="1">
      <c r="B172" s="159"/>
      <c r="C172" s="159"/>
      <c r="D172" s="159"/>
      <c r="E172" s="159"/>
      <c r="F172" s="420"/>
    </row>
    <row r="403" spans="8:8">
      <c r="H403" s="160">
        <v>1000</v>
      </c>
    </row>
  </sheetData>
  <mergeCells count="46">
    <mergeCell ref="B16:E16"/>
    <mergeCell ref="B3:G3"/>
    <mergeCell ref="B6:E6"/>
    <mergeCell ref="B7:E7"/>
    <mergeCell ref="B8:E8"/>
    <mergeCell ref="B9:E9"/>
    <mergeCell ref="B10:E10"/>
    <mergeCell ref="B11:E11"/>
    <mergeCell ref="B12:E12"/>
    <mergeCell ref="B13:E13"/>
    <mergeCell ref="B14:E14"/>
    <mergeCell ref="B15:E15"/>
    <mergeCell ref="B28:E28"/>
    <mergeCell ref="B17:E17"/>
    <mergeCell ref="B18:E18"/>
    <mergeCell ref="B19:E19"/>
    <mergeCell ref="B20:E20"/>
    <mergeCell ref="B21:E21"/>
    <mergeCell ref="B22:E22"/>
    <mergeCell ref="B23:E23"/>
    <mergeCell ref="B24:E24"/>
    <mergeCell ref="B25:E25"/>
    <mergeCell ref="B26:E26"/>
    <mergeCell ref="B27:E27"/>
    <mergeCell ref="B40:E40"/>
    <mergeCell ref="B29:E29"/>
    <mergeCell ref="B30:E30"/>
    <mergeCell ref="B31:E31"/>
    <mergeCell ref="B32:E32"/>
    <mergeCell ref="B33:E33"/>
    <mergeCell ref="B34:E34"/>
    <mergeCell ref="B35:E35"/>
    <mergeCell ref="B36:E36"/>
    <mergeCell ref="B37:E37"/>
    <mergeCell ref="B38:E38"/>
    <mergeCell ref="B39:E39"/>
    <mergeCell ref="B47:E47"/>
    <mergeCell ref="B48:E48"/>
    <mergeCell ref="B49:E49"/>
    <mergeCell ref="B51:E51"/>
    <mergeCell ref="B41:E41"/>
    <mergeCell ref="B42:E42"/>
    <mergeCell ref="B43:E43"/>
    <mergeCell ref="B44:E44"/>
    <mergeCell ref="B45:E45"/>
    <mergeCell ref="B46:E46"/>
  </mergeCells>
  <printOptions horizontalCentered="1"/>
  <pageMargins left="0.70866141732283472" right="0.70866141732283472" top="0.74803149606299213" bottom="0.74803149606299213" header="0.31496062992125984" footer="0.31496062992125984"/>
  <pageSetup paperSize="9" scale="88" fitToWidth="2"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G38"/>
  <sheetViews>
    <sheetView workbookViewId="0">
      <selection activeCell="O3" sqref="O3"/>
    </sheetView>
  </sheetViews>
  <sheetFormatPr defaultRowHeight="15"/>
  <cols>
    <col min="1" max="1" width="3.140625" style="452" customWidth="1"/>
    <col min="2" max="2" width="1.7109375" style="452" customWidth="1"/>
    <col min="3" max="3" width="14.42578125" style="452" customWidth="1"/>
    <col min="4" max="4" width="14.140625" style="452" customWidth="1"/>
    <col min="5" max="5" width="34.5703125" style="452" customWidth="1"/>
    <col min="6" max="7" width="20.28515625" style="452" customWidth="1"/>
    <col min="8" max="16384" width="9.140625" style="452"/>
  </cols>
  <sheetData>
    <row r="1" spans="2:7">
      <c r="B1" s="159"/>
      <c r="C1" s="159"/>
      <c r="D1" s="159"/>
      <c r="E1" s="159"/>
      <c r="F1" s="429"/>
      <c r="G1" s="892" t="s">
        <v>1076</v>
      </c>
    </row>
    <row r="2" spans="2:7">
      <c r="B2" s="159"/>
      <c r="C2" s="159"/>
      <c r="D2" s="159"/>
      <c r="E2" s="159"/>
      <c r="F2" s="429"/>
    </row>
    <row r="3" spans="2:7" ht="15" customHeight="1">
      <c r="B3" s="1391" t="s">
        <v>572</v>
      </c>
      <c r="C3" s="1391"/>
      <c r="D3" s="1391"/>
      <c r="E3" s="1391"/>
      <c r="F3" s="1391"/>
      <c r="G3" s="1391"/>
    </row>
    <row r="4" spans="2:7">
      <c r="B4" s="458"/>
      <c r="C4" s="458"/>
      <c r="D4" s="458"/>
      <c r="E4" s="458"/>
      <c r="F4" s="458"/>
    </row>
    <row r="5" spans="2:7" ht="15.75" thickBot="1">
      <c r="B5" s="226"/>
      <c r="C5" s="226"/>
      <c r="D5" s="226"/>
      <c r="E5" s="226"/>
      <c r="F5" s="428"/>
      <c r="G5" s="428" t="s">
        <v>569</v>
      </c>
    </row>
    <row r="6" spans="2:7" ht="15.75" thickBot="1">
      <c r="B6" s="1193" t="s">
        <v>470</v>
      </c>
      <c r="C6" s="1194"/>
      <c r="D6" s="1194"/>
      <c r="E6" s="1195"/>
      <c r="F6" s="611">
        <v>42004</v>
      </c>
      <c r="G6" s="611">
        <v>42369</v>
      </c>
    </row>
    <row r="7" spans="2:7" ht="28.5" customHeight="1" thickBot="1">
      <c r="B7" s="1401" t="s">
        <v>887</v>
      </c>
      <c r="C7" s="1402"/>
      <c r="D7" s="1402"/>
      <c r="E7" s="1403"/>
      <c r="F7" s="427">
        <v>27677</v>
      </c>
      <c r="G7" s="427">
        <v>25079</v>
      </c>
    </row>
    <row r="8" spans="2:7" ht="15.75" thickBot="1">
      <c r="B8" s="210"/>
      <c r="C8" s="1406" t="s">
        <v>888</v>
      </c>
      <c r="D8" s="1406"/>
      <c r="E8" s="1407"/>
      <c r="F8" s="247">
        <v>27677</v>
      </c>
      <c r="G8" s="247">
        <v>25079</v>
      </c>
    </row>
    <row r="9" spans="2:7" ht="26.25" customHeight="1" thickBot="1">
      <c r="B9" s="1401" t="s">
        <v>889</v>
      </c>
      <c r="C9" s="1402"/>
      <c r="D9" s="1402"/>
      <c r="E9" s="1403"/>
      <c r="F9" s="427">
        <v>305520</v>
      </c>
      <c r="G9" s="427">
        <v>216795</v>
      </c>
    </row>
    <row r="10" spans="2:7">
      <c r="B10" s="210"/>
      <c r="C10" s="1157" t="s">
        <v>442</v>
      </c>
      <c r="D10" s="1157"/>
      <c r="E10" s="1158"/>
      <c r="F10" s="247">
        <v>277878</v>
      </c>
      <c r="G10" s="247">
        <v>198854</v>
      </c>
    </row>
    <row r="11" spans="2:7">
      <c r="B11" s="430"/>
      <c r="C11" s="1157" t="s">
        <v>434</v>
      </c>
      <c r="D11" s="1157"/>
      <c r="E11" s="1158"/>
      <c r="F11" s="247">
        <v>25325</v>
      </c>
      <c r="G11" s="247">
        <v>15628</v>
      </c>
    </row>
    <row r="12" spans="2:7" ht="15.75" thickBot="1">
      <c r="B12" s="242"/>
      <c r="C12" s="1417" t="s">
        <v>890</v>
      </c>
      <c r="D12" s="1417"/>
      <c r="E12" s="1418"/>
      <c r="F12" s="349">
        <v>2317</v>
      </c>
      <c r="G12" s="349">
        <v>2313</v>
      </c>
    </row>
    <row r="13" spans="2:7" ht="15.75" thickBot="1">
      <c r="B13" s="1401" t="s">
        <v>891</v>
      </c>
      <c r="C13" s="1402"/>
      <c r="D13" s="1402"/>
      <c r="E13" s="1403"/>
      <c r="F13" s="427">
        <v>593383</v>
      </c>
      <c r="G13" s="427">
        <v>622678</v>
      </c>
    </row>
    <row r="14" spans="2:7">
      <c r="B14" s="210"/>
      <c r="C14" s="1419" t="s">
        <v>428</v>
      </c>
      <c r="D14" s="1420"/>
      <c r="E14" s="1421"/>
      <c r="F14" s="247">
        <v>541494</v>
      </c>
      <c r="G14" s="247">
        <v>576784</v>
      </c>
    </row>
    <row r="15" spans="2:7">
      <c r="B15" s="210"/>
      <c r="C15" s="1419" t="s">
        <v>421</v>
      </c>
      <c r="D15" s="1420"/>
      <c r="E15" s="1421"/>
      <c r="F15" s="247">
        <v>11848</v>
      </c>
      <c r="G15" s="247">
        <v>8499</v>
      </c>
    </row>
    <row r="16" spans="2:7" ht="15.75" thickBot="1">
      <c r="B16" s="242"/>
      <c r="C16" s="1414" t="s">
        <v>892</v>
      </c>
      <c r="D16" s="1415"/>
      <c r="E16" s="1416"/>
      <c r="F16" s="349">
        <v>40041</v>
      </c>
      <c r="G16" s="349">
        <v>37395</v>
      </c>
    </row>
    <row r="17" spans="2:7" ht="15.75" thickBot="1">
      <c r="B17" s="1398" t="s">
        <v>418</v>
      </c>
      <c r="C17" s="1399"/>
      <c r="D17" s="1399"/>
      <c r="E17" s="1400"/>
      <c r="F17" s="427">
        <v>649589</v>
      </c>
      <c r="G17" s="427">
        <v>518602</v>
      </c>
    </row>
    <row r="18" spans="2:7" ht="15.75" thickBot="1">
      <c r="B18" s="254"/>
      <c r="C18" s="1404" t="s">
        <v>893</v>
      </c>
      <c r="D18" s="1404"/>
      <c r="E18" s="1405"/>
      <c r="F18" s="252">
        <v>649589</v>
      </c>
      <c r="G18" s="252">
        <v>518602</v>
      </c>
    </row>
    <row r="19" spans="2:7" ht="15.75" thickBot="1">
      <c r="B19" s="1401" t="s">
        <v>406</v>
      </c>
      <c r="C19" s="1402"/>
      <c r="D19" s="1402"/>
      <c r="E19" s="1403"/>
      <c r="F19" s="427">
        <v>19261</v>
      </c>
      <c r="G19" s="427">
        <v>15120</v>
      </c>
    </row>
    <row r="20" spans="2:7">
      <c r="B20" s="254"/>
      <c r="C20" s="1410" t="s">
        <v>762</v>
      </c>
      <c r="D20" s="1410"/>
      <c r="E20" s="1411"/>
      <c r="F20" s="252">
        <v>4372</v>
      </c>
      <c r="G20" s="252">
        <v>2536</v>
      </c>
    </row>
    <row r="21" spans="2:7">
      <c r="B21" s="210"/>
      <c r="C21" s="1406" t="s">
        <v>894</v>
      </c>
      <c r="D21" s="1406"/>
      <c r="E21" s="1407"/>
      <c r="F21" s="247">
        <v>0</v>
      </c>
      <c r="G21" s="247">
        <v>0</v>
      </c>
    </row>
    <row r="22" spans="2:7" ht="15.75" thickBot="1">
      <c r="B22" s="210"/>
      <c r="C22" s="1406" t="s">
        <v>403</v>
      </c>
      <c r="D22" s="1406"/>
      <c r="E22" s="1407"/>
      <c r="F22" s="247">
        <v>14889</v>
      </c>
      <c r="G22" s="247">
        <v>12584</v>
      </c>
    </row>
    <row r="23" spans="2:7" ht="15.75" thickBot="1">
      <c r="B23" s="1398" t="s">
        <v>399</v>
      </c>
      <c r="C23" s="1399"/>
      <c r="D23" s="1399"/>
      <c r="E23" s="1400"/>
      <c r="F23" s="427">
        <v>42242</v>
      </c>
      <c r="G23" s="427">
        <v>38027</v>
      </c>
    </row>
    <row r="24" spans="2:7">
      <c r="B24" s="254"/>
      <c r="C24" s="1404" t="s">
        <v>398</v>
      </c>
      <c r="D24" s="1404"/>
      <c r="E24" s="1405"/>
      <c r="F24" s="252">
        <v>79</v>
      </c>
      <c r="G24" s="252">
        <v>71</v>
      </c>
    </row>
    <row r="25" spans="2:7">
      <c r="B25" s="210"/>
      <c r="C25" s="1406" t="s">
        <v>397</v>
      </c>
      <c r="D25" s="1406"/>
      <c r="E25" s="1407"/>
      <c r="F25" s="247">
        <v>32542</v>
      </c>
      <c r="G25" s="247">
        <v>31268</v>
      </c>
    </row>
    <row r="26" spans="2:7" ht="15.75" thickBot="1">
      <c r="B26" s="263"/>
      <c r="C26" s="1412" t="s">
        <v>396</v>
      </c>
      <c r="D26" s="1412"/>
      <c r="E26" s="1413"/>
      <c r="F26" s="349">
        <v>9621</v>
      </c>
      <c r="G26" s="349">
        <v>6688</v>
      </c>
    </row>
    <row r="27" spans="2:7" ht="15.75" thickBot="1">
      <c r="B27" s="1401" t="s">
        <v>395</v>
      </c>
      <c r="C27" s="1402"/>
      <c r="D27" s="1402"/>
      <c r="E27" s="1403"/>
      <c r="F27" s="427">
        <v>676</v>
      </c>
      <c r="G27" s="427">
        <v>697</v>
      </c>
    </row>
    <row r="28" spans="2:7" ht="15.75" thickBot="1">
      <c r="B28" s="263"/>
      <c r="C28" s="1408" t="s">
        <v>394</v>
      </c>
      <c r="D28" s="1408"/>
      <c r="E28" s="1409"/>
      <c r="F28" s="328">
        <v>676</v>
      </c>
      <c r="G28" s="328">
        <v>697</v>
      </c>
    </row>
    <row r="29" spans="2:7" ht="15.75" thickBot="1">
      <c r="B29" s="1401" t="s">
        <v>393</v>
      </c>
      <c r="C29" s="1402"/>
      <c r="D29" s="1402"/>
      <c r="E29" s="1403"/>
      <c r="F29" s="427">
        <v>1203519</v>
      </c>
      <c r="G29" s="427">
        <v>1155747</v>
      </c>
    </row>
    <row r="30" spans="2:7">
      <c r="B30" s="254"/>
      <c r="C30" s="1404" t="s">
        <v>392</v>
      </c>
      <c r="D30" s="1404"/>
      <c r="E30" s="1405"/>
      <c r="F30" s="252">
        <v>894255</v>
      </c>
      <c r="G30" s="252">
        <v>875423</v>
      </c>
    </row>
    <row r="31" spans="2:7">
      <c r="B31" s="210"/>
      <c r="C31" s="1406" t="s">
        <v>391</v>
      </c>
      <c r="D31" s="1406"/>
      <c r="E31" s="1407"/>
      <c r="F31" s="247">
        <v>291560</v>
      </c>
      <c r="G31" s="247">
        <v>279676</v>
      </c>
    </row>
    <row r="32" spans="2:7">
      <c r="B32" s="210"/>
      <c r="C32" s="1406" t="s">
        <v>390</v>
      </c>
      <c r="D32" s="1406"/>
      <c r="E32" s="1407"/>
      <c r="F32" s="247">
        <v>17592</v>
      </c>
      <c r="G32" s="247">
        <v>536</v>
      </c>
    </row>
    <row r="33" spans="2:7">
      <c r="B33" s="404"/>
      <c r="C33" s="1406" t="s">
        <v>389</v>
      </c>
      <c r="D33" s="1406"/>
      <c r="E33" s="1407"/>
      <c r="F33" s="328">
        <v>0</v>
      </c>
      <c r="G33" s="328">
        <v>112</v>
      </c>
    </row>
    <row r="34" spans="2:7" ht="15.75" thickBot="1">
      <c r="B34" s="210"/>
      <c r="C34" s="1406" t="s">
        <v>895</v>
      </c>
      <c r="D34" s="1406"/>
      <c r="E34" s="1407"/>
      <c r="F34" s="247">
        <v>0</v>
      </c>
      <c r="G34" s="247">
        <v>0</v>
      </c>
    </row>
    <row r="35" spans="2:7" ht="15.75" thickBot="1">
      <c r="B35" s="1398" t="s">
        <v>896</v>
      </c>
      <c r="C35" s="1399"/>
      <c r="D35" s="1399"/>
      <c r="E35" s="1400"/>
      <c r="F35" s="427">
        <v>53283</v>
      </c>
      <c r="G35" s="427">
        <v>52843</v>
      </c>
    </row>
    <row r="36" spans="2:7" ht="15.75" thickBot="1">
      <c r="B36" s="1401" t="s">
        <v>385</v>
      </c>
      <c r="C36" s="1402"/>
      <c r="D36" s="1402"/>
      <c r="E36" s="1403"/>
      <c r="F36" s="427">
        <v>2895150</v>
      </c>
      <c r="G36" s="427">
        <v>2645588</v>
      </c>
    </row>
    <row r="38" spans="2:7">
      <c r="B38" s="1054" t="s">
        <v>197</v>
      </c>
      <c r="C38" s="1054"/>
      <c r="D38" s="1054"/>
      <c r="E38" s="1054"/>
    </row>
  </sheetData>
  <mergeCells count="33">
    <mergeCell ref="C16:E16"/>
    <mergeCell ref="B3:G3"/>
    <mergeCell ref="B6:E6"/>
    <mergeCell ref="B7:E7"/>
    <mergeCell ref="C8:E8"/>
    <mergeCell ref="B9:E9"/>
    <mergeCell ref="C10:E10"/>
    <mergeCell ref="C11:E11"/>
    <mergeCell ref="C12:E12"/>
    <mergeCell ref="B13:E13"/>
    <mergeCell ref="C14:E14"/>
    <mergeCell ref="C15:E15"/>
    <mergeCell ref="C28:E28"/>
    <mergeCell ref="B17:E17"/>
    <mergeCell ref="C18:E18"/>
    <mergeCell ref="B19:E19"/>
    <mergeCell ref="C20:E20"/>
    <mergeCell ref="C21:E21"/>
    <mergeCell ref="C22:E22"/>
    <mergeCell ref="B23:E23"/>
    <mergeCell ref="C24:E24"/>
    <mergeCell ref="C25:E25"/>
    <mergeCell ref="C26:E26"/>
    <mergeCell ref="B27:E27"/>
    <mergeCell ref="B35:E35"/>
    <mergeCell ref="B36:E36"/>
    <mergeCell ref="B38:E38"/>
    <mergeCell ref="B29:E29"/>
    <mergeCell ref="C30:E30"/>
    <mergeCell ref="C31:E31"/>
    <mergeCell ref="C32:E32"/>
    <mergeCell ref="C33:E33"/>
    <mergeCell ref="C34:E3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B1:AA58"/>
  <sheetViews>
    <sheetView workbookViewId="0">
      <selection sqref="A1:XFD1048576"/>
    </sheetView>
  </sheetViews>
  <sheetFormatPr defaultColWidth="9.140625" defaultRowHeight="12.75"/>
  <cols>
    <col min="1" max="1" width="3.140625" style="431" customWidth="1"/>
    <col min="2" max="3" width="2" style="431" customWidth="1"/>
    <col min="4" max="4" width="2.28515625" style="431" customWidth="1"/>
    <col min="5" max="5" width="60" style="431" customWidth="1"/>
    <col min="6" max="6" width="16" style="433" customWidth="1"/>
    <col min="7" max="7" width="17.85546875" style="431" bestFit="1" customWidth="1"/>
    <col min="8" max="27" width="9.140625" style="432"/>
    <col min="28" max="16384" width="9.140625" style="431"/>
  </cols>
  <sheetData>
    <row r="1" spans="2:9">
      <c r="F1" s="448"/>
      <c r="G1" s="448" t="s">
        <v>1077</v>
      </c>
    </row>
    <row r="3" spans="2:9" s="432" customFormat="1" ht="15" customHeight="1">
      <c r="B3" s="1462" t="s">
        <v>580</v>
      </c>
      <c r="C3" s="1462"/>
      <c r="D3" s="1462"/>
      <c r="E3" s="1462"/>
      <c r="F3" s="1462"/>
      <c r="G3" s="1462"/>
    </row>
    <row r="4" spans="2:9" s="432" customFormat="1" ht="13.5" thickBot="1">
      <c r="B4" s="447"/>
      <c r="C4" s="447"/>
      <c r="D4" s="447"/>
      <c r="E4" s="447"/>
      <c r="F4" s="446"/>
      <c r="G4" s="446" t="s">
        <v>569</v>
      </c>
    </row>
    <row r="5" spans="2:9" s="432" customFormat="1" ht="15.75" customHeight="1" thickBot="1">
      <c r="B5" s="1463" t="s">
        <v>563</v>
      </c>
      <c r="C5" s="1464"/>
      <c r="D5" s="1464"/>
      <c r="E5" s="1465"/>
      <c r="F5" s="618">
        <v>42004</v>
      </c>
      <c r="G5" s="618">
        <v>42369</v>
      </c>
    </row>
    <row r="6" spans="2:9" s="432" customFormat="1" ht="17.25" customHeight="1" thickBot="1">
      <c r="B6" s="1455" t="s">
        <v>559</v>
      </c>
      <c r="C6" s="1431"/>
      <c r="D6" s="1431"/>
      <c r="E6" s="1454"/>
      <c r="F6" s="445">
        <v>302803</v>
      </c>
      <c r="G6" s="445">
        <v>282212</v>
      </c>
      <c r="H6" s="435"/>
      <c r="I6" s="444"/>
    </row>
    <row r="7" spans="2:9" s="432" customFormat="1">
      <c r="B7" s="442"/>
      <c r="C7" s="1466" t="s">
        <v>763</v>
      </c>
      <c r="D7" s="1467"/>
      <c r="E7" s="1468"/>
      <c r="F7" s="619">
        <v>26682</v>
      </c>
      <c r="G7" s="619">
        <v>23688</v>
      </c>
      <c r="H7" s="435"/>
      <c r="I7" s="444"/>
    </row>
    <row r="8" spans="2:9" s="432" customFormat="1">
      <c r="B8" s="441"/>
      <c r="C8" s="476"/>
      <c r="D8" s="1427" t="s">
        <v>579</v>
      </c>
      <c r="E8" s="1428"/>
      <c r="F8" s="620">
        <v>26682</v>
      </c>
      <c r="G8" s="620">
        <v>23688</v>
      </c>
      <c r="I8" s="444"/>
    </row>
    <row r="9" spans="2:9" s="432" customFormat="1">
      <c r="B9" s="441"/>
      <c r="C9" s="1427" t="s">
        <v>764</v>
      </c>
      <c r="D9" s="1427"/>
      <c r="E9" s="1428"/>
      <c r="F9" s="620">
        <v>3856</v>
      </c>
      <c r="G9" s="620">
        <v>1278</v>
      </c>
      <c r="I9" s="444"/>
    </row>
    <row r="10" spans="2:9" s="432" customFormat="1">
      <c r="B10" s="441"/>
      <c r="C10" s="476"/>
      <c r="D10" s="1450" t="s">
        <v>765</v>
      </c>
      <c r="E10" s="1451"/>
      <c r="F10" s="620">
        <v>3856</v>
      </c>
      <c r="G10" s="620">
        <v>1278</v>
      </c>
      <c r="I10" s="444"/>
    </row>
    <row r="11" spans="2:9" s="432" customFormat="1" ht="13.5" customHeight="1">
      <c r="B11" s="441"/>
      <c r="C11" s="1427" t="s">
        <v>897</v>
      </c>
      <c r="D11" s="1427"/>
      <c r="E11" s="1428"/>
      <c r="F11" s="620">
        <v>4911</v>
      </c>
      <c r="G11" s="620">
        <v>3150</v>
      </c>
      <c r="I11" s="444"/>
    </row>
    <row r="12" spans="2:9" s="432" customFormat="1">
      <c r="B12" s="441"/>
      <c r="C12" s="476"/>
      <c r="D12" s="1450" t="s">
        <v>766</v>
      </c>
      <c r="E12" s="1451"/>
      <c r="F12" s="620">
        <v>28</v>
      </c>
      <c r="G12" s="620">
        <v>0</v>
      </c>
      <c r="I12" s="444"/>
    </row>
    <row r="13" spans="2:9" s="432" customFormat="1">
      <c r="B13" s="441"/>
      <c r="C13" s="476"/>
      <c r="D13" s="1450" t="s">
        <v>898</v>
      </c>
      <c r="E13" s="1451"/>
      <c r="F13" s="620">
        <v>4883</v>
      </c>
      <c r="G13" s="620">
        <v>3150</v>
      </c>
      <c r="I13" s="444"/>
    </row>
    <row r="14" spans="2:9" ht="14.25" customHeight="1">
      <c r="B14" s="441"/>
      <c r="C14" s="1450" t="s">
        <v>767</v>
      </c>
      <c r="D14" s="1456"/>
      <c r="E14" s="1451"/>
      <c r="F14" s="620">
        <v>251331</v>
      </c>
      <c r="G14" s="620">
        <v>237439</v>
      </c>
      <c r="I14" s="444"/>
    </row>
    <row r="15" spans="2:9" ht="15.6" customHeight="1">
      <c r="B15" s="441"/>
      <c r="C15" s="476"/>
      <c r="D15" s="1457" t="s">
        <v>578</v>
      </c>
      <c r="E15" s="1458"/>
      <c r="F15" s="620">
        <v>0</v>
      </c>
      <c r="G15" s="620">
        <v>8791</v>
      </c>
      <c r="I15" s="444"/>
    </row>
    <row r="16" spans="2:9" ht="15" customHeight="1">
      <c r="B16" s="441"/>
      <c r="C16" s="476"/>
      <c r="D16" s="1450" t="s">
        <v>768</v>
      </c>
      <c r="E16" s="1451"/>
      <c r="F16" s="620">
        <v>251331</v>
      </c>
      <c r="G16" s="620">
        <v>228648</v>
      </c>
      <c r="I16" s="444"/>
    </row>
    <row r="17" spans="2:27" ht="28.5" customHeight="1" thickBot="1">
      <c r="B17" s="440"/>
      <c r="C17" s="1459" t="s">
        <v>769</v>
      </c>
      <c r="D17" s="1460"/>
      <c r="E17" s="1461"/>
      <c r="F17" s="621">
        <v>16023</v>
      </c>
      <c r="G17" s="621">
        <v>16657</v>
      </c>
      <c r="H17" s="435"/>
      <c r="I17" s="444"/>
    </row>
    <row r="18" spans="2:27" ht="15" customHeight="1" thickBot="1">
      <c r="B18" s="1455" t="s">
        <v>538</v>
      </c>
      <c r="C18" s="1431"/>
      <c r="D18" s="1431"/>
      <c r="E18" s="1454"/>
      <c r="F18" s="445">
        <v>-68786</v>
      </c>
      <c r="G18" s="445">
        <v>-56966</v>
      </c>
      <c r="I18" s="444"/>
    </row>
    <row r="19" spans="2:27">
      <c r="B19" s="441"/>
      <c r="C19" s="1427" t="s">
        <v>899</v>
      </c>
      <c r="D19" s="1427"/>
      <c r="E19" s="1428"/>
      <c r="F19" s="620">
        <v>-29970</v>
      </c>
      <c r="G19" s="620">
        <v>-28373</v>
      </c>
      <c r="I19" s="444"/>
    </row>
    <row r="20" spans="2:27">
      <c r="B20" s="441"/>
      <c r="C20" s="476"/>
      <c r="D20" s="1450" t="s">
        <v>900</v>
      </c>
      <c r="E20" s="1451"/>
      <c r="F20" s="620">
        <v>-29970</v>
      </c>
      <c r="G20" s="620">
        <v>-28373</v>
      </c>
      <c r="I20" s="444"/>
    </row>
    <row r="21" spans="2:27">
      <c r="B21" s="441"/>
      <c r="C21" s="1427" t="s">
        <v>526</v>
      </c>
      <c r="D21" s="1427"/>
      <c r="E21" s="1428"/>
      <c r="F21" s="620">
        <v>-38816</v>
      </c>
      <c r="G21" s="620">
        <v>-28593</v>
      </c>
      <c r="I21" s="444"/>
    </row>
    <row r="22" spans="2:27" ht="13.5" thickBot="1">
      <c r="B22" s="441"/>
      <c r="C22" s="476"/>
      <c r="D22" s="1450" t="s">
        <v>770</v>
      </c>
      <c r="E22" s="1451"/>
      <c r="F22" s="620">
        <v>-38816</v>
      </c>
      <c r="G22" s="620">
        <v>-28593</v>
      </c>
      <c r="I22" s="444"/>
    </row>
    <row r="23" spans="2:27" s="433" customFormat="1" ht="15.75" customHeight="1" thickBot="1">
      <c r="B23" s="461" t="s">
        <v>771</v>
      </c>
      <c r="C23" s="475"/>
      <c r="D23" s="475"/>
      <c r="E23" s="478"/>
      <c r="F23" s="445">
        <v>6797</v>
      </c>
      <c r="G23" s="445">
        <v>7003</v>
      </c>
      <c r="H23" s="443"/>
      <c r="I23" s="444"/>
      <c r="J23" s="443"/>
      <c r="K23" s="443"/>
      <c r="L23" s="443"/>
      <c r="M23" s="443"/>
      <c r="N23" s="443"/>
      <c r="O23" s="443"/>
      <c r="P23" s="443"/>
      <c r="Q23" s="443"/>
      <c r="R23" s="443"/>
      <c r="S23" s="443"/>
      <c r="T23" s="443"/>
      <c r="U23" s="443"/>
      <c r="V23" s="443"/>
      <c r="W23" s="443"/>
      <c r="X23" s="443"/>
      <c r="Y23" s="443"/>
      <c r="Z23" s="443"/>
      <c r="AA23" s="443"/>
    </row>
    <row r="24" spans="2:27" ht="15.75" customHeight="1">
      <c r="B24" s="442"/>
      <c r="C24" s="1425" t="s">
        <v>517</v>
      </c>
      <c r="D24" s="1425"/>
      <c r="E24" s="1426"/>
      <c r="F24" s="619">
        <v>9490</v>
      </c>
      <c r="G24" s="619">
        <v>9745</v>
      </c>
      <c r="I24" s="444"/>
    </row>
    <row r="25" spans="2:27" ht="16.5" customHeight="1" thickBot="1">
      <c r="B25" s="440"/>
      <c r="C25" s="1452" t="s">
        <v>516</v>
      </c>
      <c r="D25" s="1452"/>
      <c r="E25" s="1453"/>
      <c r="F25" s="621">
        <v>-2693</v>
      </c>
      <c r="G25" s="621">
        <v>-2742</v>
      </c>
      <c r="I25" s="444"/>
    </row>
    <row r="26" spans="2:27" s="433" customFormat="1" ht="15" customHeight="1" thickBot="1">
      <c r="B26" s="1304" t="s">
        <v>772</v>
      </c>
      <c r="C26" s="1431"/>
      <c r="D26" s="1431"/>
      <c r="E26" s="1454"/>
      <c r="F26" s="445">
        <v>0</v>
      </c>
      <c r="G26" s="445">
        <v>0</v>
      </c>
      <c r="H26" s="443"/>
      <c r="I26" s="444"/>
      <c r="J26" s="443"/>
      <c r="K26" s="443"/>
      <c r="L26" s="443"/>
      <c r="M26" s="443"/>
      <c r="N26" s="443"/>
      <c r="O26" s="443"/>
      <c r="P26" s="443"/>
      <c r="Q26" s="443"/>
      <c r="R26" s="443"/>
      <c r="S26" s="443"/>
      <c r="T26" s="443"/>
      <c r="U26" s="443"/>
      <c r="V26" s="443"/>
      <c r="W26" s="443"/>
      <c r="X26" s="443"/>
      <c r="Y26" s="443"/>
      <c r="Z26" s="443"/>
      <c r="AA26" s="443"/>
    </row>
    <row r="27" spans="2:27" s="433" customFormat="1" ht="27.75" customHeight="1" thickBot="1">
      <c r="B27" s="1288" t="s">
        <v>773</v>
      </c>
      <c r="C27" s="1443"/>
      <c r="D27" s="1443"/>
      <c r="E27" s="1444"/>
      <c r="F27" s="445">
        <v>0</v>
      </c>
      <c r="G27" s="445">
        <v>0</v>
      </c>
      <c r="H27" s="443"/>
      <c r="I27" s="444"/>
      <c r="J27" s="443"/>
      <c r="K27" s="443"/>
      <c r="L27" s="443"/>
      <c r="M27" s="443"/>
      <c r="N27" s="443"/>
      <c r="O27" s="443"/>
      <c r="P27" s="443"/>
      <c r="Q27" s="443"/>
      <c r="R27" s="443"/>
      <c r="S27" s="443"/>
      <c r="T27" s="443"/>
      <c r="U27" s="443"/>
      <c r="V27" s="443"/>
      <c r="W27" s="443"/>
      <c r="X27" s="443"/>
      <c r="Y27" s="443"/>
      <c r="Z27" s="443"/>
      <c r="AA27" s="443"/>
    </row>
    <row r="28" spans="2:27" s="433" customFormat="1" ht="15" customHeight="1" thickBot="1">
      <c r="B28" s="1288" t="s">
        <v>774</v>
      </c>
      <c r="C28" s="1443"/>
      <c r="D28" s="1443"/>
      <c r="E28" s="1444"/>
      <c r="F28" s="445">
        <v>856</v>
      </c>
      <c r="G28" s="445">
        <v>-98</v>
      </c>
      <c r="H28" s="443"/>
      <c r="I28" s="444"/>
      <c r="J28" s="443"/>
      <c r="K28" s="443"/>
      <c r="L28" s="443"/>
      <c r="M28" s="443"/>
      <c r="N28" s="443"/>
      <c r="O28" s="443"/>
      <c r="P28" s="443"/>
      <c r="Q28" s="443"/>
      <c r="R28" s="443"/>
      <c r="S28" s="443"/>
      <c r="T28" s="443"/>
      <c r="U28" s="443"/>
      <c r="V28" s="443"/>
      <c r="W28" s="443"/>
      <c r="X28" s="443"/>
      <c r="Y28" s="443"/>
      <c r="Z28" s="443"/>
      <c r="AA28" s="443"/>
    </row>
    <row r="29" spans="2:27">
      <c r="B29" s="442"/>
      <c r="C29" s="1425" t="s">
        <v>775</v>
      </c>
      <c r="D29" s="1425"/>
      <c r="E29" s="1426"/>
      <c r="F29" s="619">
        <v>528</v>
      </c>
      <c r="G29" s="619">
        <v>377</v>
      </c>
      <c r="I29" s="444"/>
      <c r="K29" s="431"/>
    </row>
    <row r="30" spans="2:27" ht="13.5" thickBot="1">
      <c r="B30" s="441"/>
      <c r="C30" s="1427" t="s">
        <v>776</v>
      </c>
      <c r="D30" s="1427"/>
      <c r="E30" s="1428"/>
      <c r="F30" s="620">
        <v>328</v>
      </c>
      <c r="G30" s="620">
        <v>-475</v>
      </c>
      <c r="I30" s="444"/>
    </row>
    <row r="31" spans="2:27" s="433" customFormat="1" ht="15.6" customHeight="1" thickBot="1">
      <c r="B31" s="1455" t="s">
        <v>502</v>
      </c>
      <c r="C31" s="1431"/>
      <c r="D31" s="1431"/>
      <c r="E31" s="1454"/>
      <c r="F31" s="445">
        <f>8780+46</f>
        <v>8826</v>
      </c>
      <c r="G31" s="445">
        <v>12230</v>
      </c>
      <c r="H31" s="443"/>
      <c r="I31" s="444"/>
      <c r="J31" s="443"/>
      <c r="K31" s="443"/>
      <c r="L31" s="443"/>
      <c r="M31" s="443"/>
      <c r="N31" s="443"/>
      <c r="O31" s="443"/>
      <c r="P31" s="443"/>
      <c r="Q31" s="443"/>
      <c r="R31" s="443"/>
      <c r="S31" s="443"/>
      <c r="T31" s="443"/>
      <c r="U31" s="443"/>
      <c r="V31" s="443"/>
      <c r="W31" s="443"/>
      <c r="X31" s="443"/>
      <c r="Y31" s="443"/>
      <c r="Z31" s="443"/>
      <c r="AA31" s="443"/>
    </row>
    <row r="32" spans="2:27" ht="14.25" customHeight="1">
      <c r="B32" s="441"/>
      <c r="C32" s="1427" t="s">
        <v>577</v>
      </c>
      <c r="D32" s="1427"/>
      <c r="E32" s="1428"/>
      <c r="F32" s="620">
        <v>236</v>
      </c>
      <c r="G32" s="620">
        <v>1084</v>
      </c>
      <c r="I32" s="444"/>
    </row>
    <row r="33" spans="2:27" ht="13.5" customHeight="1">
      <c r="B33" s="441"/>
      <c r="C33" s="1427" t="s">
        <v>576</v>
      </c>
      <c r="D33" s="1427"/>
      <c r="E33" s="1428"/>
      <c r="F33" s="620">
        <v>58</v>
      </c>
      <c r="G33" s="620">
        <v>11</v>
      </c>
      <c r="I33" s="444"/>
    </row>
    <row r="34" spans="2:27" ht="13.5" customHeight="1">
      <c r="B34" s="441"/>
      <c r="C34" s="1427" t="s">
        <v>496</v>
      </c>
      <c r="D34" s="1427"/>
      <c r="E34" s="1428"/>
      <c r="F34" s="620">
        <f>5323+46</f>
        <v>5369</v>
      </c>
      <c r="G34" s="620">
        <v>8532</v>
      </c>
      <c r="I34" s="444"/>
    </row>
    <row r="35" spans="2:27" ht="14.25" customHeight="1">
      <c r="B35" s="441"/>
      <c r="C35" s="1436" t="s">
        <v>495</v>
      </c>
      <c r="D35" s="1437"/>
      <c r="E35" s="1438"/>
      <c r="F35" s="620">
        <v>1954</v>
      </c>
      <c r="G35" s="620">
        <v>2134</v>
      </c>
      <c r="I35" s="444"/>
    </row>
    <row r="36" spans="2:27" ht="15.75" customHeight="1" thickBot="1">
      <c r="B36" s="440"/>
      <c r="C36" s="1439" t="s">
        <v>494</v>
      </c>
      <c r="D36" s="1440"/>
      <c r="E36" s="1441"/>
      <c r="F36" s="621">
        <v>1209</v>
      </c>
      <c r="G36" s="621">
        <v>469</v>
      </c>
      <c r="I36" s="444"/>
    </row>
    <row r="37" spans="2:27" s="433" customFormat="1" ht="30.75" customHeight="1" thickBot="1">
      <c r="B37" s="1442" t="s">
        <v>493</v>
      </c>
      <c r="C37" s="1443"/>
      <c r="D37" s="1443"/>
      <c r="E37" s="1444"/>
      <c r="F37" s="445">
        <v>17808</v>
      </c>
      <c r="G37" s="445">
        <v>17064</v>
      </c>
      <c r="H37" s="443"/>
      <c r="I37" s="444"/>
      <c r="J37" s="443"/>
      <c r="K37" s="444"/>
      <c r="L37" s="443"/>
      <c r="M37" s="443"/>
      <c r="N37" s="443"/>
      <c r="O37" s="443"/>
      <c r="P37" s="443"/>
      <c r="Q37" s="443"/>
      <c r="R37" s="443"/>
      <c r="S37" s="443"/>
      <c r="T37" s="443"/>
      <c r="U37" s="443"/>
      <c r="V37" s="443"/>
      <c r="W37" s="443"/>
      <c r="X37" s="443"/>
      <c r="Y37" s="443"/>
      <c r="Z37" s="443"/>
      <c r="AA37" s="443"/>
    </row>
    <row r="38" spans="2:27" ht="30.75" customHeight="1">
      <c r="B38" s="442"/>
      <c r="C38" s="1445" t="s">
        <v>492</v>
      </c>
      <c r="D38" s="1446"/>
      <c r="E38" s="1447"/>
      <c r="F38" s="619">
        <v>-93124</v>
      </c>
      <c r="G38" s="619">
        <v>-75577</v>
      </c>
      <c r="H38" s="435"/>
      <c r="I38" s="444"/>
    </row>
    <row r="39" spans="2:27" ht="27" customHeight="1">
      <c r="B39" s="441"/>
      <c r="C39" s="476"/>
      <c r="D39" s="1448" t="s">
        <v>491</v>
      </c>
      <c r="E39" s="1449"/>
      <c r="F39" s="620">
        <v>-91017</v>
      </c>
      <c r="G39" s="620">
        <v>-74154</v>
      </c>
      <c r="I39" s="444"/>
    </row>
    <row r="40" spans="2:27" ht="27" customHeight="1">
      <c r="B40" s="441"/>
      <c r="C40" s="476"/>
      <c r="D40" s="1448" t="s">
        <v>490</v>
      </c>
      <c r="E40" s="1449"/>
      <c r="F40" s="620">
        <v>-2107</v>
      </c>
      <c r="G40" s="620">
        <v>-1423</v>
      </c>
      <c r="I40" s="444"/>
    </row>
    <row r="41" spans="2:27" ht="29.25" customHeight="1">
      <c r="B41" s="441"/>
      <c r="C41" s="1448" t="s">
        <v>489</v>
      </c>
      <c r="D41" s="1448"/>
      <c r="E41" s="1449"/>
      <c r="F41" s="620">
        <v>110932</v>
      </c>
      <c r="G41" s="620">
        <v>92641</v>
      </c>
      <c r="I41" s="444"/>
    </row>
    <row r="42" spans="2:27" ht="29.25" customHeight="1">
      <c r="B42" s="441"/>
      <c r="C42" s="476"/>
      <c r="D42" s="1448" t="s">
        <v>488</v>
      </c>
      <c r="E42" s="1449"/>
      <c r="F42" s="620">
        <v>108574</v>
      </c>
      <c r="G42" s="620">
        <v>90835</v>
      </c>
      <c r="I42" s="444"/>
    </row>
    <row r="43" spans="2:27" ht="28.5" customHeight="1" thickBot="1">
      <c r="B43" s="441"/>
      <c r="C43" s="476"/>
      <c r="D43" s="1448" t="s">
        <v>487</v>
      </c>
      <c r="E43" s="1449"/>
      <c r="F43" s="620">
        <v>2358</v>
      </c>
      <c r="G43" s="620">
        <v>1806</v>
      </c>
      <c r="I43" s="444"/>
    </row>
    <row r="44" spans="2:27" s="433" customFormat="1" ht="15.75" customHeight="1" thickBot="1">
      <c r="B44" s="1442" t="s">
        <v>486</v>
      </c>
      <c r="C44" s="1443"/>
      <c r="D44" s="1443"/>
      <c r="E44" s="1444"/>
      <c r="F44" s="445">
        <v>-6511</v>
      </c>
      <c r="G44" s="445">
        <v>-4827</v>
      </c>
      <c r="H44" s="443"/>
      <c r="I44" s="444"/>
      <c r="J44" s="443"/>
      <c r="K44" s="443"/>
      <c r="L44" s="443"/>
      <c r="M44" s="443"/>
      <c r="N44" s="443"/>
      <c r="O44" s="443"/>
      <c r="P44" s="443"/>
      <c r="Q44" s="443"/>
      <c r="R44" s="443"/>
      <c r="S44" s="443"/>
      <c r="T44" s="443"/>
      <c r="U44" s="443"/>
      <c r="V44" s="443"/>
      <c r="W44" s="443"/>
      <c r="X44" s="443"/>
      <c r="Y44" s="443"/>
      <c r="Z44" s="443"/>
      <c r="AA44" s="443"/>
    </row>
    <row r="45" spans="2:27" s="433" customFormat="1" ht="15.75" customHeight="1" thickBot="1">
      <c r="B45" s="1433" t="s">
        <v>483</v>
      </c>
      <c r="C45" s="1434"/>
      <c r="D45" s="1434"/>
      <c r="E45" s="1435"/>
      <c r="F45" s="445">
        <v>-103238</v>
      </c>
      <c r="G45" s="445">
        <v>-111756</v>
      </c>
      <c r="H45" s="443"/>
      <c r="I45" s="444"/>
      <c r="J45" s="443"/>
      <c r="K45" s="443"/>
      <c r="L45" s="443"/>
      <c r="M45" s="443"/>
      <c r="N45" s="443"/>
      <c r="O45" s="443"/>
      <c r="P45" s="443"/>
      <c r="Q45" s="443"/>
      <c r="R45" s="443"/>
      <c r="S45" s="443"/>
      <c r="T45" s="443"/>
      <c r="U45" s="443"/>
      <c r="V45" s="443"/>
      <c r="W45" s="443"/>
      <c r="X45" s="443"/>
      <c r="Y45" s="443"/>
      <c r="Z45" s="443"/>
      <c r="AA45" s="443"/>
    </row>
    <row r="46" spans="2:27" s="433" customFormat="1" ht="15.75" customHeight="1" thickBot="1">
      <c r="B46" s="477" t="s">
        <v>482</v>
      </c>
      <c r="C46" s="475"/>
      <c r="D46" s="475"/>
      <c r="E46" s="478"/>
      <c r="F46" s="445">
        <v>-12466</v>
      </c>
      <c r="G46" s="445">
        <v>-11073</v>
      </c>
      <c r="H46" s="443"/>
      <c r="I46" s="444"/>
      <c r="J46" s="443"/>
      <c r="K46" s="444"/>
      <c r="L46" s="443"/>
      <c r="M46" s="443"/>
      <c r="N46" s="443"/>
      <c r="O46" s="443"/>
      <c r="P46" s="443"/>
      <c r="Q46" s="443"/>
      <c r="R46" s="443"/>
      <c r="S46" s="443"/>
      <c r="T46" s="443"/>
      <c r="U46" s="443"/>
      <c r="V46" s="443"/>
      <c r="W46" s="443"/>
      <c r="X46" s="443"/>
      <c r="Y46" s="443"/>
      <c r="Z46" s="443"/>
      <c r="AA46" s="443"/>
    </row>
    <row r="47" spans="2:27" s="433" customFormat="1" ht="15.75" customHeight="1" thickBot="1">
      <c r="B47" s="1433" t="s">
        <v>481</v>
      </c>
      <c r="C47" s="1434"/>
      <c r="D47" s="1434"/>
      <c r="E47" s="1435"/>
      <c r="F47" s="445">
        <v>-85503</v>
      </c>
      <c r="G47" s="445">
        <v>-73717</v>
      </c>
      <c r="H47" s="443"/>
      <c r="I47" s="444"/>
      <c r="J47" s="443"/>
      <c r="K47" s="443"/>
      <c r="L47" s="443"/>
      <c r="M47" s="443"/>
      <c r="N47" s="443"/>
      <c r="O47" s="443"/>
      <c r="P47" s="443"/>
      <c r="Q47" s="443"/>
      <c r="R47" s="443"/>
      <c r="S47" s="443"/>
      <c r="T47" s="443"/>
      <c r="U47" s="443"/>
      <c r="V47" s="443"/>
      <c r="W47" s="443"/>
      <c r="X47" s="443"/>
      <c r="Y47" s="443"/>
      <c r="Z47" s="443"/>
      <c r="AA47" s="443"/>
    </row>
    <row r="48" spans="2:27" ht="14.25" customHeight="1">
      <c r="B48" s="442"/>
      <c r="C48" s="1425" t="s">
        <v>480</v>
      </c>
      <c r="D48" s="1425"/>
      <c r="E48" s="1426"/>
      <c r="F48" s="619">
        <v>-68821</v>
      </c>
      <c r="G48" s="619">
        <v>-66460</v>
      </c>
    </row>
    <row r="49" spans="2:11">
      <c r="B49" s="441"/>
      <c r="C49" s="1427" t="s">
        <v>575</v>
      </c>
      <c r="D49" s="1427"/>
      <c r="E49" s="1428"/>
      <c r="F49" s="620">
        <v>-5460</v>
      </c>
      <c r="G49" s="620">
        <v>-4404</v>
      </c>
    </row>
    <row r="50" spans="2:11">
      <c r="B50" s="441"/>
      <c r="C50" s="1427" t="s">
        <v>574</v>
      </c>
      <c r="D50" s="1427"/>
      <c r="E50" s="1428"/>
      <c r="F50" s="620">
        <v>-201</v>
      </c>
      <c r="G50" s="620">
        <v>-114</v>
      </c>
    </row>
    <row r="51" spans="2:11" ht="15" customHeight="1">
      <c r="B51" s="441"/>
      <c r="C51" s="1427" t="s">
        <v>777</v>
      </c>
      <c r="D51" s="1427"/>
      <c r="E51" s="1428"/>
      <c r="F51" s="620">
        <v>-9943</v>
      </c>
      <c r="G51" s="620">
        <v>-2724</v>
      </c>
    </row>
    <row r="52" spans="2:11" ht="16.5" customHeight="1" thickBot="1">
      <c r="B52" s="440"/>
      <c r="C52" s="1429" t="s">
        <v>474</v>
      </c>
      <c r="D52" s="1429"/>
      <c r="E52" s="1430"/>
      <c r="F52" s="621">
        <v>-1078</v>
      </c>
      <c r="G52" s="621">
        <v>-15</v>
      </c>
    </row>
    <row r="53" spans="2:11" ht="18" customHeight="1" thickBot="1">
      <c r="B53" s="1431" t="s">
        <v>472</v>
      </c>
      <c r="C53" s="1431"/>
      <c r="D53" s="1431"/>
      <c r="E53" s="1432"/>
      <c r="F53" s="439">
        <v>-7303</v>
      </c>
      <c r="G53" s="439">
        <v>-7229</v>
      </c>
    </row>
    <row r="54" spans="2:11" ht="18" customHeight="1" thickBot="1">
      <c r="B54" s="1422" t="s">
        <v>901</v>
      </c>
      <c r="C54" s="1422"/>
      <c r="D54" s="1422"/>
      <c r="E54" s="1423"/>
      <c r="F54" s="439">
        <v>53283</v>
      </c>
      <c r="G54" s="439">
        <v>52843</v>
      </c>
      <c r="H54" s="435"/>
      <c r="I54" s="437"/>
      <c r="J54" s="435"/>
      <c r="K54" s="435"/>
    </row>
    <row r="55" spans="2:11">
      <c r="F55" s="438"/>
      <c r="I55" s="437"/>
    </row>
    <row r="56" spans="2:11">
      <c r="C56" s="1424" t="s">
        <v>197</v>
      </c>
      <c r="D56" s="1424"/>
      <c r="E56" s="1424"/>
      <c r="F56" s="436"/>
      <c r="K56" s="435"/>
    </row>
    <row r="57" spans="2:11">
      <c r="C57" s="434"/>
      <c r="D57" s="434"/>
      <c r="E57" s="434"/>
      <c r="F57" s="434"/>
    </row>
    <row r="58" spans="2:11">
      <c r="C58" s="434"/>
      <c r="D58" s="434"/>
      <c r="E58" s="434"/>
      <c r="F58" s="434"/>
    </row>
  </sheetData>
  <mergeCells count="50">
    <mergeCell ref="C9:E9"/>
    <mergeCell ref="B3:G3"/>
    <mergeCell ref="B5:E5"/>
    <mergeCell ref="B6:E6"/>
    <mergeCell ref="C7:E7"/>
    <mergeCell ref="D8:E8"/>
    <mergeCell ref="C21:E21"/>
    <mergeCell ref="D10:E10"/>
    <mergeCell ref="C11:E11"/>
    <mergeCell ref="D12:E12"/>
    <mergeCell ref="D13:E13"/>
    <mergeCell ref="C14:E14"/>
    <mergeCell ref="D15:E15"/>
    <mergeCell ref="D16:E16"/>
    <mergeCell ref="C17:E17"/>
    <mergeCell ref="B18:E18"/>
    <mergeCell ref="C19:E19"/>
    <mergeCell ref="D20:E20"/>
    <mergeCell ref="C34:E34"/>
    <mergeCell ref="D22:E22"/>
    <mergeCell ref="C24:E24"/>
    <mergeCell ref="C25:E25"/>
    <mergeCell ref="B26:E26"/>
    <mergeCell ref="B27:E27"/>
    <mergeCell ref="B28:E28"/>
    <mergeCell ref="C29:E29"/>
    <mergeCell ref="C30:E30"/>
    <mergeCell ref="B31:E31"/>
    <mergeCell ref="C32:E32"/>
    <mergeCell ref="C33:E33"/>
    <mergeCell ref="B47:E47"/>
    <mergeCell ref="C35:E35"/>
    <mergeCell ref="C36:E36"/>
    <mergeCell ref="B37:E37"/>
    <mergeCell ref="C38:E38"/>
    <mergeCell ref="D39:E39"/>
    <mergeCell ref="D40:E40"/>
    <mergeCell ref="C41:E41"/>
    <mergeCell ref="D42:E42"/>
    <mergeCell ref="D43:E43"/>
    <mergeCell ref="B44:E44"/>
    <mergeCell ref="B45:E45"/>
    <mergeCell ref="B54:E54"/>
    <mergeCell ref="C56:E56"/>
    <mergeCell ref="C48:E48"/>
    <mergeCell ref="C49:E49"/>
    <mergeCell ref="C50:E50"/>
    <mergeCell ref="C51:E51"/>
    <mergeCell ref="C52:E52"/>
    <mergeCell ref="B53:E5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B1:J51"/>
  <sheetViews>
    <sheetView topLeftCell="A43" workbookViewId="0">
      <selection activeCell="B52" sqref="B52"/>
    </sheetView>
  </sheetViews>
  <sheetFormatPr defaultRowHeight="12.75"/>
  <cols>
    <col min="1" max="1" width="5.42578125" style="893" customWidth="1"/>
    <col min="2" max="2" width="63.7109375" style="893" customWidth="1"/>
    <col min="3" max="8" width="16.28515625" style="893" customWidth="1"/>
    <col min="9" max="9" width="9.140625" style="893"/>
    <col min="10" max="10" width="12.28515625" style="893" bestFit="1" customWidth="1"/>
    <col min="11" max="257" width="9.140625" style="893"/>
    <col min="258" max="258" width="126" style="893" customWidth="1"/>
    <col min="259" max="264" width="16.28515625" style="893" customWidth="1"/>
    <col min="265" max="513" width="9.140625" style="893"/>
    <col min="514" max="514" width="126" style="893" customWidth="1"/>
    <col min="515" max="520" width="16.28515625" style="893" customWidth="1"/>
    <col min="521" max="769" width="9.140625" style="893"/>
    <col min="770" max="770" width="126" style="893" customWidth="1"/>
    <col min="771" max="776" width="16.28515625" style="893" customWidth="1"/>
    <col min="777" max="1025" width="9.140625" style="893"/>
    <col min="1026" max="1026" width="126" style="893" customWidth="1"/>
    <col min="1027" max="1032" width="16.28515625" style="893" customWidth="1"/>
    <col min="1033" max="1281" width="9.140625" style="893"/>
    <col min="1282" max="1282" width="126" style="893" customWidth="1"/>
    <col min="1283" max="1288" width="16.28515625" style="893" customWidth="1"/>
    <col min="1289" max="1537" width="9.140625" style="893"/>
    <col min="1538" max="1538" width="126" style="893" customWidth="1"/>
    <col min="1539" max="1544" width="16.28515625" style="893" customWidth="1"/>
    <col min="1545" max="1793" width="9.140625" style="893"/>
    <col min="1794" max="1794" width="126" style="893" customWidth="1"/>
    <col min="1795" max="1800" width="16.28515625" style="893" customWidth="1"/>
    <col min="1801" max="2049" width="9.140625" style="893"/>
    <col min="2050" max="2050" width="126" style="893" customWidth="1"/>
    <col min="2051" max="2056" width="16.28515625" style="893" customWidth="1"/>
    <col min="2057" max="2305" width="9.140625" style="893"/>
    <col min="2306" max="2306" width="126" style="893" customWidth="1"/>
    <col min="2307" max="2312" width="16.28515625" style="893" customWidth="1"/>
    <col min="2313" max="2561" width="9.140625" style="893"/>
    <col min="2562" max="2562" width="126" style="893" customWidth="1"/>
    <col min="2563" max="2568" width="16.28515625" style="893" customWidth="1"/>
    <col min="2569" max="2817" width="9.140625" style="893"/>
    <col min="2818" max="2818" width="126" style="893" customWidth="1"/>
    <col min="2819" max="2824" width="16.28515625" style="893" customWidth="1"/>
    <col min="2825" max="3073" width="9.140625" style="893"/>
    <col min="3074" max="3074" width="126" style="893" customWidth="1"/>
    <col min="3075" max="3080" width="16.28515625" style="893" customWidth="1"/>
    <col min="3081" max="3329" width="9.140625" style="893"/>
    <col min="3330" max="3330" width="126" style="893" customWidth="1"/>
    <col min="3331" max="3336" width="16.28515625" style="893" customWidth="1"/>
    <col min="3337" max="3585" width="9.140625" style="893"/>
    <col min="3586" max="3586" width="126" style="893" customWidth="1"/>
    <col min="3587" max="3592" width="16.28515625" style="893" customWidth="1"/>
    <col min="3593" max="3841" width="9.140625" style="893"/>
    <col min="3842" max="3842" width="126" style="893" customWidth="1"/>
    <col min="3843" max="3848" width="16.28515625" style="893" customWidth="1"/>
    <col min="3849" max="4097" width="9.140625" style="893"/>
    <col min="4098" max="4098" width="126" style="893" customWidth="1"/>
    <col min="4099" max="4104" width="16.28515625" style="893" customWidth="1"/>
    <col min="4105" max="4353" width="9.140625" style="893"/>
    <col min="4354" max="4354" width="126" style="893" customWidth="1"/>
    <col min="4355" max="4360" width="16.28515625" style="893" customWidth="1"/>
    <col min="4361" max="4609" width="9.140625" style="893"/>
    <col min="4610" max="4610" width="126" style="893" customWidth="1"/>
    <col min="4611" max="4616" width="16.28515625" style="893" customWidth="1"/>
    <col min="4617" max="4865" width="9.140625" style="893"/>
    <col min="4866" max="4866" width="126" style="893" customWidth="1"/>
    <col min="4867" max="4872" width="16.28515625" style="893" customWidth="1"/>
    <col min="4873" max="5121" width="9.140625" style="893"/>
    <col min="5122" max="5122" width="126" style="893" customWidth="1"/>
    <col min="5123" max="5128" width="16.28515625" style="893" customWidth="1"/>
    <col min="5129" max="5377" width="9.140625" style="893"/>
    <col min="5378" max="5378" width="126" style="893" customWidth="1"/>
    <col min="5379" max="5384" width="16.28515625" style="893" customWidth="1"/>
    <col min="5385" max="5633" width="9.140625" style="893"/>
    <col min="5634" max="5634" width="126" style="893" customWidth="1"/>
    <col min="5635" max="5640" width="16.28515625" style="893" customWidth="1"/>
    <col min="5641" max="5889" width="9.140625" style="893"/>
    <col min="5890" max="5890" width="126" style="893" customWidth="1"/>
    <col min="5891" max="5896" width="16.28515625" style="893" customWidth="1"/>
    <col min="5897" max="6145" width="9.140625" style="893"/>
    <col min="6146" max="6146" width="126" style="893" customWidth="1"/>
    <col min="6147" max="6152" width="16.28515625" style="893" customWidth="1"/>
    <col min="6153" max="6401" width="9.140625" style="893"/>
    <col min="6402" max="6402" width="126" style="893" customWidth="1"/>
    <col min="6403" max="6408" width="16.28515625" style="893" customWidth="1"/>
    <col min="6409" max="6657" width="9.140625" style="893"/>
    <col min="6658" max="6658" width="126" style="893" customWidth="1"/>
    <col min="6659" max="6664" width="16.28515625" style="893" customWidth="1"/>
    <col min="6665" max="6913" width="9.140625" style="893"/>
    <col min="6914" max="6914" width="126" style="893" customWidth="1"/>
    <col min="6915" max="6920" width="16.28515625" style="893" customWidth="1"/>
    <col min="6921" max="7169" width="9.140625" style="893"/>
    <col min="7170" max="7170" width="126" style="893" customWidth="1"/>
    <col min="7171" max="7176" width="16.28515625" style="893" customWidth="1"/>
    <col min="7177" max="7425" width="9.140625" style="893"/>
    <col min="7426" max="7426" width="126" style="893" customWidth="1"/>
    <col min="7427" max="7432" width="16.28515625" style="893" customWidth="1"/>
    <col min="7433" max="7681" width="9.140625" style="893"/>
    <col min="7682" max="7682" width="126" style="893" customWidth="1"/>
    <col min="7683" max="7688" width="16.28515625" style="893" customWidth="1"/>
    <col min="7689" max="7937" width="9.140625" style="893"/>
    <col min="7938" max="7938" width="126" style="893" customWidth="1"/>
    <col min="7939" max="7944" width="16.28515625" style="893" customWidth="1"/>
    <col min="7945" max="8193" width="9.140625" style="893"/>
    <col min="8194" max="8194" width="126" style="893" customWidth="1"/>
    <col min="8195" max="8200" width="16.28515625" style="893" customWidth="1"/>
    <col min="8201" max="8449" width="9.140625" style="893"/>
    <col min="8450" max="8450" width="126" style="893" customWidth="1"/>
    <col min="8451" max="8456" width="16.28515625" style="893" customWidth="1"/>
    <col min="8457" max="8705" width="9.140625" style="893"/>
    <col min="8706" max="8706" width="126" style="893" customWidth="1"/>
    <col min="8707" max="8712" width="16.28515625" style="893" customWidth="1"/>
    <col min="8713" max="8961" width="9.140625" style="893"/>
    <col min="8962" max="8962" width="126" style="893" customWidth="1"/>
    <col min="8963" max="8968" width="16.28515625" style="893" customWidth="1"/>
    <col min="8969" max="9217" width="9.140625" style="893"/>
    <col min="9218" max="9218" width="126" style="893" customWidth="1"/>
    <col min="9219" max="9224" width="16.28515625" style="893" customWidth="1"/>
    <col min="9225" max="9473" width="9.140625" style="893"/>
    <col min="9474" max="9474" width="126" style="893" customWidth="1"/>
    <col min="9475" max="9480" width="16.28515625" style="893" customWidth="1"/>
    <col min="9481" max="9729" width="9.140625" style="893"/>
    <col min="9730" max="9730" width="126" style="893" customWidth="1"/>
    <col min="9731" max="9736" width="16.28515625" style="893" customWidth="1"/>
    <col min="9737" max="9985" width="9.140625" style="893"/>
    <col min="9986" max="9986" width="126" style="893" customWidth="1"/>
    <col min="9987" max="9992" width="16.28515625" style="893" customWidth="1"/>
    <col min="9993" max="10241" width="9.140625" style="893"/>
    <col min="10242" max="10242" width="126" style="893" customWidth="1"/>
    <col min="10243" max="10248" width="16.28515625" style="893" customWidth="1"/>
    <col min="10249" max="10497" width="9.140625" style="893"/>
    <col min="10498" max="10498" width="126" style="893" customWidth="1"/>
    <col min="10499" max="10504" width="16.28515625" style="893" customWidth="1"/>
    <col min="10505" max="10753" width="9.140625" style="893"/>
    <col min="10754" max="10754" width="126" style="893" customWidth="1"/>
    <col min="10755" max="10760" width="16.28515625" style="893" customWidth="1"/>
    <col min="10761" max="11009" width="9.140625" style="893"/>
    <col min="11010" max="11010" width="126" style="893" customWidth="1"/>
    <col min="11011" max="11016" width="16.28515625" style="893" customWidth="1"/>
    <col min="11017" max="11265" width="9.140625" style="893"/>
    <col min="11266" max="11266" width="126" style="893" customWidth="1"/>
    <col min="11267" max="11272" width="16.28515625" style="893" customWidth="1"/>
    <col min="11273" max="11521" width="9.140625" style="893"/>
    <col min="11522" max="11522" width="126" style="893" customWidth="1"/>
    <col min="11523" max="11528" width="16.28515625" style="893" customWidth="1"/>
    <col min="11529" max="11777" width="9.140625" style="893"/>
    <col min="11778" max="11778" width="126" style="893" customWidth="1"/>
    <col min="11779" max="11784" width="16.28515625" style="893" customWidth="1"/>
    <col min="11785" max="12033" width="9.140625" style="893"/>
    <col min="12034" max="12034" width="126" style="893" customWidth="1"/>
    <col min="12035" max="12040" width="16.28515625" style="893" customWidth="1"/>
    <col min="12041" max="12289" width="9.140625" style="893"/>
    <col min="12290" max="12290" width="126" style="893" customWidth="1"/>
    <col min="12291" max="12296" width="16.28515625" style="893" customWidth="1"/>
    <col min="12297" max="12545" width="9.140625" style="893"/>
    <col min="12546" max="12546" width="126" style="893" customWidth="1"/>
    <col min="12547" max="12552" width="16.28515625" style="893" customWidth="1"/>
    <col min="12553" max="12801" width="9.140625" style="893"/>
    <col min="12802" max="12802" width="126" style="893" customWidth="1"/>
    <col min="12803" max="12808" width="16.28515625" style="893" customWidth="1"/>
    <col min="12809" max="13057" width="9.140625" style="893"/>
    <col min="13058" max="13058" width="126" style="893" customWidth="1"/>
    <col min="13059" max="13064" width="16.28515625" style="893" customWidth="1"/>
    <col min="13065" max="13313" width="9.140625" style="893"/>
    <col min="13314" max="13314" width="126" style="893" customWidth="1"/>
    <col min="13315" max="13320" width="16.28515625" style="893" customWidth="1"/>
    <col min="13321" max="13569" width="9.140625" style="893"/>
    <col min="13570" max="13570" width="126" style="893" customWidth="1"/>
    <col min="13571" max="13576" width="16.28515625" style="893" customWidth="1"/>
    <col min="13577" max="13825" width="9.140625" style="893"/>
    <col min="13826" max="13826" width="126" style="893" customWidth="1"/>
    <col min="13827" max="13832" width="16.28515625" style="893" customWidth="1"/>
    <col min="13833" max="14081" width="9.140625" style="893"/>
    <col min="14082" max="14082" width="126" style="893" customWidth="1"/>
    <col min="14083" max="14088" width="16.28515625" style="893" customWidth="1"/>
    <col min="14089" max="14337" width="9.140625" style="893"/>
    <col min="14338" max="14338" width="126" style="893" customWidth="1"/>
    <col min="14339" max="14344" width="16.28515625" style="893" customWidth="1"/>
    <col min="14345" max="14593" width="9.140625" style="893"/>
    <col min="14594" max="14594" width="126" style="893" customWidth="1"/>
    <col min="14595" max="14600" width="16.28515625" style="893" customWidth="1"/>
    <col min="14601" max="14849" width="9.140625" style="893"/>
    <col min="14850" max="14850" width="126" style="893" customWidth="1"/>
    <col min="14851" max="14856" width="16.28515625" style="893" customWidth="1"/>
    <col min="14857" max="15105" width="9.140625" style="893"/>
    <col min="15106" max="15106" width="126" style="893" customWidth="1"/>
    <col min="15107" max="15112" width="16.28515625" style="893" customWidth="1"/>
    <col min="15113" max="15361" width="9.140625" style="893"/>
    <col min="15362" max="15362" width="126" style="893" customWidth="1"/>
    <col min="15363" max="15368" width="16.28515625" style="893" customWidth="1"/>
    <col min="15369" max="15617" width="9.140625" style="893"/>
    <col min="15618" max="15618" width="126" style="893" customWidth="1"/>
    <col min="15619" max="15624" width="16.28515625" style="893" customWidth="1"/>
    <col min="15625" max="15873" width="9.140625" style="893"/>
    <col min="15874" max="15874" width="126" style="893" customWidth="1"/>
    <col min="15875" max="15880" width="16.28515625" style="893" customWidth="1"/>
    <col min="15881" max="16129" width="9.140625" style="893"/>
    <col min="16130" max="16130" width="126" style="893" customWidth="1"/>
    <col min="16131" max="16136" width="16.28515625" style="893" customWidth="1"/>
    <col min="16137" max="16384" width="9.140625" style="893"/>
  </cols>
  <sheetData>
    <row r="1" spans="2:10">
      <c r="E1" s="927"/>
      <c r="G1" s="927"/>
      <c r="H1" s="946" t="s">
        <v>1078</v>
      </c>
    </row>
    <row r="3" spans="2:10">
      <c r="B3" s="1469" t="s">
        <v>1157</v>
      </c>
      <c r="C3" s="1469"/>
      <c r="D3" s="1469"/>
      <c r="E3" s="1469"/>
      <c r="F3" s="1469"/>
      <c r="G3" s="1469"/>
      <c r="H3" s="1469"/>
    </row>
    <row r="4" spans="2:10" ht="13.5" thickBot="1">
      <c r="H4" s="622" t="s">
        <v>902</v>
      </c>
    </row>
    <row r="5" spans="2:10" s="928" customFormat="1" ht="13.5" thickBot="1">
      <c r="B5" s="895" t="s">
        <v>903</v>
      </c>
      <c r="C5" s="896" t="s">
        <v>904</v>
      </c>
      <c r="D5" s="897" t="s">
        <v>905</v>
      </c>
      <c r="E5" s="897" t="s">
        <v>906</v>
      </c>
      <c r="F5" s="897" t="s">
        <v>325</v>
      </c>
      <c r="G5" s="897" t="s">
        <v>324</v>
      </c>
      <c r="H5" s="898" t="s">
        <v>907</v>
      </c>
    </row>
    <row r="6" spans="2:10" s="928" customFormat="1" ht="38.25">
      <c r="B6" s="899" t="s">
        <v>1158</v>
      </c>
      <c r="C6" s="900">
        <v>2856886</v>
      </c>
      <c r="D6" s="929">
        <v>2906928</v>
      </c>
      <c r="E6" s="929">
        <v>2635370</v>
      </c>
      <c r="F6" s="929">
        <v>2385559</v>
      </c>
      <c r="G6" s="929">
        <v>2413684</v>
      </c>
      <c r="H6" s="930">
        <v>2292520</v>
      </c>
    </row>
    <row r="7" spans="2:10" s="928" customFormat="1">
      <c r="B7" s="902" t="s">
        <v>908</v>
      </c>
      <c r="C7" s="903">
        <v>11467</v>
      </c>
      <c r="D7" s="904">
        <v>13756</v>
      </c>
      <c r="E7" s="904">
        <v>9722</v>
      </c>
      <c r="F7" s="904">
        <v>9426</v>
      </c>
      <c r="G7" s="904">
        <v>35578</v>
      </c>
      <c r="H7" s="905">
        <v>9568</v>
      </c>
    </row>
    <row r="8" spans="2:10" s="928" customFormat="1">
      <c r="B8" s="902" t="s">
        <v>909</v>
      </c>
      <c r="C8" s="903">
        <v>69014</v>
      </c>
      <c r="D8" s="904">
        <v>96947</v>
      </c>
      <c r="E8" s="904">
        <v>91973</v>
      </c>
      <c r="F8" s="904">
        <v>66125</v>
      </c>
      <c r="G8" s="904">
        <v>47018</v>
      </c>
      <c r="H8" s="905">
        <v>83906</v>
      </c>
    </row>
    <row r="9" spans="2:10" s="928" customFormat="1">
      <c r="B9" s="902" t="s">
        <v>910</v>
      </c>
      <c r="C9" s="903">
        <v>943137</v>
      </c>
      <c r="D9" s="904">
        <v>1322739</v>
      </c>
      <c r="E9" s="904">
        <v>1321839</v>
      </c>
      <c r="F9" s="904">
        <v>1389263</v>
      </c>
      <c r="G9" s="904">
        <v>1726595</v>
      </c>
      <c r="H9" s="905">
        <v>1625862</v>
      </c>
      <c r="J9" s="931"/>
    </row>
    <row r="10" spans="2:10" s="928" customFormat="1">
      <c r="B10" s="902" t="s">
        <v>911</v>
      </c>
      <c r="C10" s="903">
        <v>285469</v>
      </c>
      <c r="D10" s="904">
        <v>294001</v>
      </c>
      <c r="E10" s="904">
        <v>300289</v>
      </c>
      <c r="F10" s="904">
        <v>246881</v>
      </c>
      <c r="G10" s="904">
        <v>222635</v>
      </c>
      <c r="H10" s="905">
        <v>195920</v>
      </c>
      <c r="J10" s="931"/>
    </row>
    <row r="11" spans="2:10" s="928" customFormat="1">
      <c r="B11" s="907" t="s">
        <v>912</v>
      </c>
      <c r="C11" s="908">
        <v>1309087</v>
      </c>
      <c r="D11" s="932">
        <v>1727443</v>
      </c>
      <c r="E11" s="932">
        <v>1723823</v>
      </c>
      <c r="F11" s="932">
        <v>1711695</v>
      </c>
      <c r="G11" s="932">
        <v>2031826</v>
      </c>
      <c r="H11" s="933">
        <v>1915256</v>
      </c>
    </row>
    <row r="12" spans="2:10" s="928" customFormat="1">
      <c r="B12" s="902" t="s">
        <v>913</v>
      </c>
      <c r="C12" s="903">
        <v>12568</v>
      </c>
      <c r="D12" s="904">
        <v>12694</v>
      </c>
      <c r="E12" s="904">
        <v>8286</v>
      </c>
      <c r="F12" s="904">
        <v>7710</v>
      </c>
      <c r="G12" s="904">
        <v>5524</v>
      </c>
      <c r="H12" s="905">
        <v>2251</v>
      </c>
    </row>
    <row r="13" spans="2:10" s="928" customFormat="1">
      <c r="B13" s="902" t="s">
        <v>914</v>
      </c>
      <c r="C13" s="903">
        <v>52544</v>
      </c>
      <c r="D13" s="904">
        <v>56086</v>
      </c>
      <c r="E13" s="904">
        <v>60913</v>
      </c>
      <c r="F13" s="904">
        <v>15511</v>
      </c>
      <c r="G13" s="904">
        <v>3697</v>
      </c>
      <c r="H13" s="905">
        <v>12553</v>
      </c>
    </row>
    <row r="14" spans="2:10" s="928" customFormat="1">
      <c r="B14" s="902" t="s">
        <v>915</v>
      </c>
      <c r="C14" s="903">
        <v>1331302</v>
      </c>
      <c r="D14" s="904">
        <v>990830</v>
      </c>
      <c r="E14" s="904">
        <v>769042</v>
      </c>
      <c r="F14" s="904">
        <v>631383</v>
      </c>
      <c r="G14" s="904">
        <v>358041</v>
      </c>
      <c r="H14" s="905">
        <v>354920</v>
      </c>
    </row>
    <row r="15" spans="2:10" s="928" customFormat="1">
      <c r="B15" s="902" t="s">
        <v>916</v>
      </c>
      <c r="C15" s="903">
        <v>151385</v>
      </c>
      <c r="D15" s="904">
        <v>119875</v>
      </c>
      <c r="E15" s="904">
        <v>73306</v>
      </c>
      <c r="F15" s="904">
        <v>19260</v>
      </c>
      <c r="G15" s="904">
        <v>14596</v>
      </c>
      <c r="H15" s="905">
        <v>7540</v>
      </c>
    </row>
    <row r="16" spans="2:10" s="928" customFormat="1">
      <c r="B16" s="907" t="s">
        <v>917</v>
      </c>
      <c r="C16" s="908">
        <v>1547799</v>
      </c>
      <c r="D16" s="932">
        <v>1179485</v>
      </c>
      <c r="E16" s="932">
        <v>911547</v>
      </c>
      <c r="F16" s="932">
        <v>673864</v>
      </c>
      <c r="G16" s="932">
        <v>381858</v>
      </c>
      <c r="H16" s="933">
        <v>377264</v>
      </c>
    </row>
    <row r="17" spans="2:8" s="928" customFormat="1" ht="25.5">
      <c r="B17" s="934" t="s">
        <v>1159</v>
      </c>
      <c r="C17" s="935">
        <v>-60179</v>
      </c>
      <c r="D17" s="936">
        <v>-69195</v>
      </c>
      <c r="E17" s="936">
        <v>-70415</v>
      </c>
      <c r="F17" s="936">
        <v>-59790</v>
      </c>
      <c r="G17" s="936">
        <v>-56100</v>
      </c>
      <c r="H17" s="937">
        <v>-52566</v>
      </c>
    </row>
    <row r="18" spans="2:8" s="928" customFormat="1" ht="25.5">
      <c r="B18" s="934" t="s">
        <v>1160</v>
      </c>
      <c r="C18" s="935">
        <v>-279094</v>
      </c>
      <c r="D18" s="936">
        <v>-282130</v>
      </c>
      <c r="E18" s="936">
        <v>-303634</v>
      </c>
      <c r="F18" s="936">
        <v>-221434</v>
      </c>
      <c r="G18" s="936">
        <v>-204427</v>
      </c>
      <c r="H18" s="937">
        <v>-182342</v>
      </c>
    </row>
    <row r="19" spans="2:8" s="928" customFormat="1" ht="25.5">
      <c r="B19" s="934" t="s">
        <v>1161</v>
      </c>
      <c r="C19" s="938">
        <v>-164883</v>
      </c>
      <c r="D19" s="936">
        <v>-30947</v>
      </c>
      <c r="E19" s="936">
        <v>-28708</v>
      </c>
      <c r="F19" s="936">
        <v>-26122</v>
      </c>
      <c r="G19" s="936">
        <v>-23777</v>
      </c>
      <c r="H19" s="937">
        <v>-22031</v>
      </c>
    </row>
    <row r="20" spans="2:8" s="928" customFormat="1" ht="39" thickBot="1">
      <c r="B20" s="939" t="s">
        <v>1162</v>
      </c>
      <c r="C20" s="940">
        <v>2352730</v>
      </c>
      <c r="D20" s="941">
        <v>2524656</v>
      </c>
      <c r="E20" s="941">
        <v>2232613</v>
      </c>
      <c r="F20" s="941">
        <v>2078213</v>
      </c>
      <c r="G20" s="941">
        <v>2129380</v>
      </c>
      <c r="H20" s="942">
        <v>2035581</v>
      </c>
    </row>
    <row r="21" spans="2:8" s="943" customFormat="1" ht="25.5">
      <c r="B21" s="899" t="s">
        <v>1163</v>
      </c>
      <c r="C21" s="900">
        <v>2378493</v>
      </c>
      <c r="D21" s="929">
        <v>2448813</v>
      </c>
      <c r="E21" s="929">
        <v>2251439</v>
      </c>
      <c r="F21" s="929">
        <v>2115640</v>
      </c>
      <c r="G21" s="929">
        <v>2165321</v>
      </c>
      <c r="H21" s="930">
        <v>2054013</v>
      </c>
    </row>
    <row r="22" spans="2:8">
      <c r="B22" s="902" t="s">
        <v>908</v>
      </c>
      <c r="C22" s="903">
        <v>11466</v>
      </c>
      <c r="D22" s="904">
        <v>11844</v>
      </c>
      <c r="E22" s="904">
        <v>9593</v>
      </c>
      <c r="F22" s="904">
        <v>9354</v>
      </c>
      <c r="G22" s="904">
        <v>11823</v>
      </c>
      <c r="H22" s="905">
        <v>9035</v>
      </c>
    </row>
    <row r="23" spans="2:8">
      <c r="B23" s="902" t="s">
        <v>909</v>
      </c>
      <c r="C23" s="903">
        <v>52112</v>
      </c>
      <c r="D23" s="904">
        <v>62724</v>
      </c>
      <c r="E23" s="904">
        <v>66380</v>
      </c>
      <c r="F23" s="904">
        <v>37542</v>
      </c>
      <c r="G23" s="904">
        <v>36921</v>
      </c>
      <c r="H23" s="905">
        <v>19735</v>
      </c>
    </row>
    <row r="24" spans="2:8">
      <c r="B24" s="902" t="s">
        <v>910</v>
      </c>
      <c r="C24" s="903">
        <v>915479</v>
      </c>
      <c r="D24" s="904">
        <v>1296153</v>
      </c>
      <c r="E24" s="904">
        <v>1296278</v>
      </c>
      <c r="F24" s="904">
        <v>1365760</v>
      </c>
      <c r="G24" s="904">
        <v>1665387</v>
      </c>
      <c r="H24" s="905">
        <v>1576449</v>
      </c>
    </row>
    <row r="25" spans="2:8">
      <c r="B25" s="902" t="s">
        <v>911</v>
      </c>
      <c r="C25" s="903">
        <v>256421</v>
      </c>
      <c r="D25" s="904">
        <v>263954</v>
      </c>
      <c r="E25" s="904">
        <v>269095</v>
      </c>
      <c r="F25" s="904">
        <v>218503</v>
      </c>
      <c r="G25" s="904">
        <v>198091</v>
      </c>
      <c r="H25" s="905">
        <v>173336</v>
      </c>
    </row>
    <row r="26" spans="2:8">
      <c r="B26" s="907" t="s">
        <v>912</v>
      </c>
      <c r="C26" s="908">
        <v>1235478</v>
      </c>
      <c r="D26" s="932">
        <v>1634675</v>
      </c>
      <c r="E26" s="932">
        <v>1641346</v>
      </c>
      <c r="F26" s="932">
        <v>1631159</v>
      </c>
      <c r="G26" s="932">
        <v>1912222</v>
      </c>
      <c r="H26" s="933">
        <v>1778555</v>
      </c>
    </row>
    <row r="27" spans="2:8">
      <c r="B27" s="902" t="s">
        <v>913</v>
      </c>
      <c r="C27" s="903">
        <v>9968</v>
      </c>
      <c r="D27" s="904">
        <v>9909</v>
      </c>
      <c r="E27" s="904">
        <v>5576</v>
      </c>
      <c r="F27" s="904">
        <v>4528</v>
      </c>
      <c r="G27" s="904">
        <v>3413</v>
      </c>
      <c r="H27" s="905">
        <v>1287</v>
      </c>
    </row>
    <row r="28" spans="2:8">
      <c r="B28" s="902" t="s">
        <v>914</v>
      </c>
      <c r="C28" s="903">
        <v>14659</v>
      </c>
      <c r="D28" s="904">
        <v>8935</v>
      </c>
      <c r="E28" s="904">
        <v>9124</v>
      </c>
      <c r="F28" s="904">
        <v>7626</v>
      </c>
      <c r="G28" s="904">
        <v>204</v>
      </c>
      <c r="H28" s="905">
        <v>3381</v>
      </c>
    </row>
    <row r="29" spans="2:8">
      <c r="B29" s="902" t="s">
        <v>915</v>
      </c>
      <c r="C29" s="903">
        <v>1002137</v>
      </c>
      <c r="D29" s="904">
        <v>709115</v>
      </c>
      <c r="E29" s="904">
        <v>542973</v>
      </c>
      <c r="F29" s="904">
        <v>455932</v>
      </c>
      <c r="G29" s="904">
        <v>238099</v>
      </c>
      <c r="H29" s="905">
        <v>266986</v>
      </c>
    </row>
    <row r="30" spans="2:8">
      <c r="B30" s="902" t="s">
        <v>916</v>
      </c>
      <c r="C30" s="903">
        <v>116251</v>
      </c>
      <c r="D30" s="904">
        <v>86179</v>
      </c>
      <c r="E30" s="904">
        <v>52420</v>
      </c>
      <c r="F30" s="904">
        <v>16395</v>
      </c>
      <c r="G30" s="904">
        <v>11383</v>
      </c>
      <c r="H30" s="905">
        <v>3804</v>
      </c>
    </row>
    <row r="31" spans="2:8">
      <c r="B31" s="907" t="s">
        <v>917</v>
      </c>
      <c r="C31" s="908">
        <v>1143015</v>
      </c>
      <c r="D31" s="932">
        <v>814138</v>
      </c>
      <c r="E31" s="932">
        <v>610093</v>
      </c>
      <c r="F31" s="932">
        <v>484481</v>
      </c>
      <c r="G31" s="932">
        <v>253099</v>
      </c>
      <c r="H31" s="933">
        <v>275458</v>
      </c>
    </row>
    <row r="32" spans="2:8" s="944" customFormat="1" ht="25.5">
      <c r="B32" s="934" t="s">
        <v>1164</v>
      </c>
      <c r="C32" s="935">
        <v>-50493</v>
      </c>
      <c r="D32" s="936">
        <v>-55714</v>
      </c>
      <c r="E32" s="936">
        <v>-58810</v>
      </c>
      <c r="F32" s="936">
        <v>-54440</v>
      </c>
      <c r="G32" s="936">
        <v>-50938</v>
      </c>
      <c r="H32" s="937">
        <v>-46983</v>
      </c>
    </row>
    <row r="33" spans="2:8" s="944" customFormat="1" ht="25.5">
      <c r="B33" s="934" t="s">
        <v>1165</v>
      </c>
      <c r="C33" s="935">
        <v>-224210</v>
      </c>
      <c r="D33" s="936">
        <v>-228693</v>
      </c>
      <c r="E33" s="936">
        <v>-256831</v>
      </c>
      <c r="F33" s="936">
        <v>-196541</v>
      </c>
      <c r="G33" s="936">
        <v>-181040</v>
      </c>
      <c r="H33" s="937">
        <v>-159686</v>
      </c>
    </row>
    <row r="34" spans="2:8" s="944" customFormat="1" ht="25.5">
      <c r="B34" s="934" t="s">
        <v>1166</v>
      </c>
      <c r="C34" s="938">
        <v>-145644</v>
      </c>
      <c r="D34" s="936">
        <v>-27627</v>
      </c>
      <c r="E34" s="936">
        <v>-25945</v>
      </c>
      <c r="F34" s="936">
        <v>-24224</v>
      </c>
      <c r="G34" s="936">
        <v>-22481</v>
      </c>
      <c r="H34" s="937">
        <v>-21017</v>
      </c>
    </row>
    <row r="35" spans="2:8" s="943" customFormat="1" ht="39" thickBot="1">
      <c r="B35" s="939" t="s">
        <v>1167</v>
      </c>
      <c r="C35" s="940">
        <v>1958146</v>
      </c>
      <c r="D35" s="941">
        <v>2136779</v>
      </c>
      <c r="E35" s="941">
        <v>1909853</v>
      </c>
      <c r="F35" s="941">
        <v>1840435</v>
      </c>
      <c r="G35" s="941">
        <v>1910862</v>
      </c>
      <c r="H35" s="942">
        <v>1826327</v>
      </c>
    </row>
    <row r="36" spans="2:8" s="943" customFormat="1" ht="38.25">
      <c r="B36" s="899" t="s">
        <v>1168</v>
      </c>
      <c r="C36" s="900">
        <v>478393</v>
      </c>
      <c r="D36" s="929">
        <v>458115</v>
      </c>
      <c r="E36" s="929">
        <v>383931</v>
      </c>
      <c r="F36" s="929">
        <v>269919</v>
      </c>
      <c r="G36" s="929">
        <v>248363</v>
      </c>
      <c r="H36" s="930">
        <v>238507</v>
      </c>
    </row>
    <row r="37" spans="2:8">
      <c r="B37" s="902" t="s">
        <v>908</v>
      </c>
      <c r="C37" s="903">
        <v>1</v>
      </c>
      <c r="D37" s="904">
        <v>1912</v>
      </c>
      <c r="E37" s="904">
        <v>129</v>
      </c>
      <c r="F37" s="904">
        <v>72</v>
      </c>
      <c r="G37" s="904">
        <v>23755</v>
      </c>
      <c r="H37" s="905">
        <v>533</v>
      </c>
    </row>
    <row r="38" spans="2:8">
      <c r="B38" s="902" t="s">
        <v>909</v>
      </c>
      <c r="C38" s="903">
        <v>16902</v>
      </c>
      <c r="D38" s="904">
        <v>34223</v>
      </c>
      <c r="E38" s="904">
        <v>25593</v>
      </c>
      <c r="F38" s="904">
        <v>28583</v>
      </c>
      <c r="G38" s="904">
        <v>10097</v>
      </c>
      <c r="H38" s="905">
        <v>64171</v>
      </c>
    </row>
    <row r="39" spans="2:8">
      <c r="B39" s="902" t="s">
        <v>910</v>
      </c>
      <c r="C39" s="903">
        <v>27658</v>
      </c>
      <c r="D39" s="904">
        <v>26586</v>
      </c>
      <c r="E39" s="904">
        <v>25561</v>
      </c>
      <c r="F39" s="904">
        <v>23503</v>
      </c>
      <c r="G39" s="904">
        <v>61208</v>
      </c>
      <c r="H39" s="905">
        <v>49413</v>
      </c>
    </row>
    <row r="40" spans="2:8">
      <c r="B40" s="902" t="s">
        <v>911</v>
      </c>
      <c r="C40" s="903">
        <v>29048</v>
      </c>
      <c r="D40" s="904">
        <v>30047</v>
      </c>
      <c r="E40" s="904">
        <v>31194</v>
      </c>
      <c r="F40" s="904">
        <v>28378</v>
      </c>
      <c r="G40" s="904">
        <v>24544</v>
      </c>
      <c r="H40" s="905">
        <v>22584</v>
      </c>
    </row>
    <row r="41" spans="2:8" s="945" customFormat="1">
      <c r="B41" s="907" t="s">
        <v>912</v>
      </c>
      <c r="C41" s="908">
        <v>73609</v>
      </c>
      <c r="D41" s="932">
        <v>92768</v>
      </c>
      <c r="E41" s="932">
        <v>82477</v>
      </c>
      <c r="F41" s="932">
        <v>80536</v>
      </c>
      <c r="G41" s="932">
        <v>119604</v>
      </c>
      <c r="H41" s="933">
        <v>136701</v>
      </c>
    </row>
    <row r="42" spans="2:8">
      <c r="B42" s="902" t="s">
        <v>913</v>
      </c>
      <c r="C42" s="903">
        <v>2600</v>
      </c>
      <c r="D42" s="904">
        <v>2785</v>
      </c>
      <c r="E42" s="904">
        <v>2710</v>
      </c>
      <c r="F42" s="904">
        <v>3182</v>
      </c>
      <c r="G42" s="904">
        <v>2111</v>
      </c>
      <c r="H42" s="905">
        <v>964</v>
      </c>
    </row>
    <row r="43" spans="2:8">
      <c r="B43" s="902" t="s">
        <v>914</v>
      </c>
      <c r="C43" s="903">
        <v>37885</v>
      </c>
      <c r="D43" s="904">
        <v>47151</v>
      </c>
      <c r="E43" s="904">
        <v>51789</v>
      </c>
      <c r="F43" s="904">
        <v>7885</v>
      </c>
      <c r="G43" s="904">
        <v>3493</v>
      </c>
      <c r="H43" s="905">
        <v>9172</v>
      </c>
    </row>
    <row r="44" spans="2:8">
      <c r="B44" s="902" t="s">
        <v>915</v>
      </c>
      <c r="C44" s="903">
        <v>329165</v>
      </c>
      <c r="D44" s="904">
        <v>281715</v>
      </c>
      <c r="E44" s="904">
        <v>226069</v>
      </c>
      <c r="F44" s="904">
        <v>175451</v>
      </c>
      <c r="G44" s="904">
        <v>119942</v>
      </c>
      <c r="H44" s="905">
        <v>87934</v>
      </c>
    </row>
    <row r="45" spans="2:8">
      <c r="B45" s="902" t="s">
        <v>916</v>
      </c>
      <c r="C45" s="903">
        <v>35134</v>
      </c>
      <c r="D45" s="904">
        <v>33696</v>
      </c>
      <c r="E45" s="904">
        <v>20886</v>
      </c>
      <c r="F45" s="904">
        <v>2865</v>
      </c>
      <c r="G45" s="904">
        <v>3213</v>
      </c>
      <c r="H45" s="905">
        <v>3736</v>
      </c>
    </row>
    <row r="46" spans="2:8" s="945" customFormat="1">
      <c r="B46" s="907" t="s">
        <v>917</v>
      </c>
      <c r="C46" s="908">
        <v>404784</v>
      </c>
      <c r="D46" s="932">
        <v>365347</v>
      </c>
      <c r="E46" s="932">
        <v>301454</v>
      </c>
      <c r="F46" s="932">
        <v>189383</v>
      </c>
      <c r="G46" s="932">
        <v>128759</v>
      </c>
      <c r="H46" s="933">
        <v>101806</v>
      </c>
    </row>
    <row r="47" spans="2:8" s="944" customFormat="1" ht="25.5">
      <c r="B47" s="934" t="s">
        <v>1169</v>
      </c>
      <c r="C47" s="935">
        <v>-9686</v>
      </c>
      <c r="D47" s="936">
        <v>-13481</v>
      </c>
      <c r="E47" s="936">
        <v>-11605</v>
      </c>
      <c r="F47" s="936">
        <v>-5350</v>
      </c>
      <c r="G47" s="936">
        <v>-5162</v>
      </c>
      <c r="H47" s="937">
        <v>-5583</v>
      </c>
    </row>
    <row r="48" spans="2:8" s="944" customFormat="1" ht="25.5">
      <c r="B48" s="934" t="s">
        <v>1170</v>
      </c>
      <c r="C48" s="935">
        <v>-54884</v>
      </c>
      <c r="D48" s="936">
        <v>-53437</v>
      </c>
      <c r="E48" s="936">
        <v>-46803</v>
      </c>
      <c r="F48" s="936">
        <v>-24893</v>
      </c>
      <c r="G48" s="936">
        <v>-23387</v>
      </c>
      <c r="H48" s="937">
        <v>-22656</v>
      </c>
    </row>
    <row r="49" spans="2:8" s="944" customFormat="1" ht="25.5">
      <c r="B49" s="934" t="s">
        <v>1171</v>
      </c>
      <c r="C49" s="938">
        <v>-19239</v>
      </c>
      <c r="D49" s="936">
        <v>-3320</v>
      </c>
      <c r="E49" s="936">
        <v>-2763</v>
      </c>
      <c r="F49" s="936">
        <v>-1898</v>
      </c>
      <c r="G49" s="936">
        <v>-1296</v>
      </c>
      <c r="H49" s="937">
        <v>-1014</v>
      </c>
    </row>
    <row r="50" spans="2:8" s="943" customFormat="1" ht="39" thickBot="1">
      <c r="B50" s="939" t="s">
        <v>1172</v>
      </c>
      <c r="C50" s="940">
        <v>394584</v>
      </c>
      <c r="D50" s="941">
        <v>387877</v>
      </c>
      <c r="E50" s="941">
        <v>322760</v>
      </c>
      <c r="F50" s="941">
        <v>237778</v>
      </c>
      <c r="G50" s="941">
        <v>218518</v>
      </c>
      <c r="H50" s="942">
        <v>209254</v>
      </c>
    </row>
    <row r="51" spans="2:8" ht="25.5" customHeight="1">
      <c r="B51" s="1470" t="s">
        <v>1173</v>
      </c>
      <c r="C51" s="1470"/>
      <c r="D51" s="1470"/>
      <c r="E51" s="1470"/>
      <c r="F51" s="1470"/>
      <c r="G51" s="1470"/>
      <c r="H51" s="1470"/>
    </row>
  </sheetData>
  <mergeCells count="2">
    <mergeCell ref="B3:H3"/>
    <mergeCell ref="B51:H51"/>
  </mergeCells>
  <pageMargins left="0.70866141732283472" right="0.70866141732283472" top="0.74803149606299213" bottom="0.74803149606299213" header="0.31496062992125984" footer="0.31496062992125984"/>
  <pageSetup paperSize="9" scale="52" fitToHeight="2"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B1:O25"/>
  <sheetViews>
    <sheetView tabSelected="1" workbookViewId="0">
      <pane xSplit="2" ySplit="5" topLeftCell="C6" activePane="bottomRight" state="frozen"/>
      <selection pane="topRight" activeCell="C1" sqref="C1"/>
      <selection pane="bottomLeft" activeCell="A6" sqref="A6"/>
      <selection pane="bottomRight" activeCell="B4" sqref="B4"/>
    </sheetView>
  </sheetViews>
  <sheetFormatPr defaultRowHeight="12.75"/>
  <cols>
    <col min="1" max="1" width="5.140625" style="893" customWidth="1"/>
    <col min="2" max="2" width="68.28515625" style="893" customWidth="1"/>
    <col min="3" max="8" width="14.28515625" style="893" bestFit="1" customWidth="1"/>
    <col min="9" max="16384" width="9.140625" style="893"/>
  </cols>
  <sheetData>
    <row r="1" spans="2:15" ht="15" customHeight="1">
      <c r="G1" s="1471" t="s">
        <v>1079</v>
      </c>
      <c r="H1" s="1471"/>
      <c r="I1" s="894"/>
      <c r="J1" s="894"/>
      <c r="K1" s="894"/>
      <c r="L1" s="894"/>
      <c r="M1" s="894"/>
      <c r="N1" s="894"/>
      <c r="O1" s="894"/>
    </row>
    <row r="2" spans="2:15">
      <c r="I2" s="894"/>
      <c r="J2" s="894"/>
      <c r="K2" s="894"/>
      <c r="L2" s="894"/>
      <c r="M2" s="894"/>
      <c r="N2" s="894"/>
      <c r="O2" s="894"/>
    </row>
    <row r="3" spans="2:15">
      <c r="B3" s="1469" t="s">
        <v>1175</v>
      </c>
      <c r="C3" s="1469"/>
      <c r="D3" s="1469"/>
      <c r="E3" s="1469"/>
      <c r="F3" s="1469"/>
      <c r="G3" s="1469"/>
      <c r="H3" s="1469"/>
      <c r="I3" s="894"/>
      <c r="J3" s="894"/>
      <c r="K3" s="894"/>
      <c r="L3" s="894"/>
      <c r="M3" s="894"/>
      <c r="N3" s="894"/>
      <c r="O3" s="894"/>
    </row>
    <row r="4" spans="2:15" ht="13.5" thickBot="1">
      <c r="H4" s="622" t="s">
        <v>902</v>
      </c>
      <c r="I4" s="894"/>
      <c r="J4" s="894"/>
      <c r="K4" s="894"/>
      <c r="L4" s="894"/>
      <c r="M4" s="894"/>
      <c r="N4" s="894"/>
      <c r="O4" s="894"/>
    </row>
    <row r="5" spans="2:15" ht="13.5" thickBot="1">
      <c r="B5" s="895" t="s">
        <v>903</v>
      </c>
      <c r="C5" s="896" t="s">
        <v>904</v>
      </c>
      <c r="D5" s="897" t="s">
        <v>905</v>
      </c>
      <c r="E5" s="897" t="s">
        <v>906</v>
      </c>
      <c r="F5" s="897" t="s">
        <v>325</v>
      </c>
      <c r="G5" s="897" t="s">
        <v>324</v>
      </c>
      <c r="H5" s="898" t="s">
        <v>907</v>
      </c>
      <c r="I5" s="894"/>
      <c r="J5" s="894"/>
      <c r="K5" s="894"/>
      <c r="L5" s="894"/>
      <c r="M5" s="894"/>
      <c r="N5" s="894"/>
      <c r="O5" s="894"/>
    </row>
    <row r="6" spans="2:15">
      <c r="B6" s="899" t="s">
        <v>1174</v>
      </c>
      <c r="C6" s="900">
        <v>661506</v>
      </c>
      <c r="D6" s="900">
        <v>727731</v>
      </c>
      <c r="E6" s="900">
        <v>845559</v>
      </c>
      <c r="F6" s="900">
        <v>919278</v>
      </c>
      <c r="G6" s="900">
        <v>926580</v>
      </c>
      <c r="H6" s="901">
        <v>864552</v>
      </c>
      <c r="I6" s="894"/>
      <c r="J6" s="894"/>
      <c r="K6" s="894"/>
      <c r="L6" s="894"/>
      <c r="M6" s="894"/>
      <c r="N6" s="894"/>
      <c r="O6" s="894"/>
    </row>
    <row r="7" spans="2:15">
      <c r="B7" s="902" t="s">
        <v>918</v>
      </c>
      <c r="C7" s="903">
        <v>12940</v>
      </c>
      <c r="D7" s="904">
        <v>18075</v>
      </c>
      <c r="E7" s="904">
        <v>17198</v>
      </c>
      <c r="F7" s="904">
        <v>20048</v>
      </c>
      <c r="G7" s="904">
        <v>27677</v>
      </c>
      <c r="H7" s="905">
        <v>25079</v>
      </c>
      <c r="I7" s="894"/>
      <c r="J7" s="906"/>
      <c r="K7" s="894"/>
      <c r="L7" s="894"/>
      <c r="M7" s="894"/>
      <c r="N7" s="894"/>
      <c r="O7" s="894"/>
    </row>
    <row r="8" spans="2:15">
      <c r="B8" s="902" t="s">
        <v>919</v>
      </c>
      <c r="C8" s="903">
        <v>410760</v>
      </c>
      <c r="D8" s="904">
        <v>374378</v>
      </c>
      <c r="E8" s="904">
        <v>428411</v>
      </c>
      <c r="F8" s="904">
        <v>382236</v>
      </c>
      <c r="G8" s="904">
        <v>280195</v>
      </c>
      <c r="H8" s="905">
        <v>201167</v>
      </c>
      <c r="I8" s="894"/>
      <c r="J8" s="894"/>
      <c r="K8" s="894"/>
      <c r="L8" s="894"/>
      <c r="M8" s="894"/>
      <c r="N8" s="894"/>
      <c r="O8" s="894"/>
    </row>
    <row r="9" spans="2:15">
      <c r="B9" s="902" t="s">
        <v>920</v>
      </c>
      <c r="C9" s="903">
        <v>142202</v>
      </c>
      <c r="D9" s="904">
        <v>260932</v>
      </c>
      <c r="E9" s="904">
        <v>351761</v>
      </c>
      <c r="F9" s="904">
        <v>473512</v>
      </c>
      <c r="G9" s="904">
        <v>581248</v>
      </c>
      <c r="H9" s="905">
        <v>614037</v>
      </c>
      <c r="I9" s="894"/>
      <c r="J9" s="894"/>
      <c r="K9" s="894"/>
      <c r="L9" s="894"/>
      <c r="M9" s="894"/>
      <c r="N9" s="894"/>
      <c r="O9" s="894"/>
    </row>
    <row r="10" spans="2:15">
      <c r="B10" s="907" t="s">
        <v>912</v>
      </c>
      <c r="C10" s="908">
        <v>565902</v>
      </c>
      <c r="D10" s="908">
        <v>653385</v>
      </c>
      <c r="E10" s="908">
        <v>797370</v>
      </c>
      <c r="F10" s="908">
        <v>875796</v>
      </c>
      <c r="G10" s="908">
        <v>889120</v>
      </c>
      <c r="H10" s="909">
        <v>840283</v>
      </c>
      <c r="I10" s="894"/>
      <c r="J10" s="894"/>
      <c r="K10" s="894"/>
      <c r="L10" s="894"/>
      <c r="M10" s="894"/>
      <c r="N10" s="894"/>
      <c r="O10" s="894"/>
    </row>
    <row r="11" spans="2:15">
      <c r="B11" s="902" t="s">
        <v>921</v>
      </c>
      <c r="C11" s="903">
        <v>520</v>
      </c>
      <c r="D11" s="904">
        <v>595</v>
      </c>
      <c r="E11" s="904">
        <v>445</v>
      </c>
      <c r="F11" s="904">
        <v>0</v>
      </c>
      <c r="G11" s="904">
        <v>0</v>
      </c>
      <c r="H11" s="905">
        <v>0</v>
      </c>
      <c r="I11" s="894"/>
      <c r="J11" s="894"/>
      <c r="K11" s="894"/>
      <c r="L11" s="894"/>
      <c r="M11" s="894"/>
      <c r="N11" s="894"/>
      <c r="O11" s="894"/>
    </row>
    <row r="12" spans="2:15">
      <c r="B12" s="902" t="s">
        <v>922</v>
      </c>
      <c r="C12" s="903">
        <v>81529</v>
      </c>
      <c r="D12" s="904">
        <v>58089</v>
      </c>
      <c r="E12" s="904">
        <v>33665</v>
      </c>
      <c r="F12" s="904">
        <v>30822</v>
      </c>
      <c r="G12" s="904">
        <v>25325</v>
      </c>
      <c r="H12" s="905">
        <v>15628</v>
      </c>
      <c r="I12" s="894"/>
      <c r="J12" s="894"/>
      <c r="K12" s="894"/>
      <c r="L12" s="894"/>
      <c r="M12" s="894"/>
      <c r="N12" s="894"/>
      <c r="O12" s="894"/>
    </row>
    <row r="13" spans="2:15">
      <c r="B13" s="902" t="s">
        <v>923</v>
      </c>
      <c r="C13" s="903">
        <v>13555</v>
      </c>
      <c r="D13" s="904">
        <v>15662</v>
      </c>
      <c r="E13" s="904">
        <v>14079</v>
      </c>
      <c r="F13" s="904">
        <v>12660</v>
      </c>
      <c r="G13" s="904">
        <v>12135</v>
      </c>
      <c r="H13" s="905">
        <v>8641</v>
      </c>
      <c r="I13" s="894"/>
      <c r="J13" s="894"/>
      <c r="K13" s="894"/>
      <c r="L13" s="894"/>
      <c r="M13" s="894"/>
      <c r="N13" s="894"/>
      <c r="O13" s="894"/>
    </row>
    <row r="14" spans="2:15" ht="13.5" thickBot="1">
      <c r="B14" s="910" t="s">
        <v>917</v>
      </c>
      <c r="C14" s="911">
        <v>95604</v>
      </c>
      <c r="D14" s="911">
        <v>74346</v>
      </c>
      <c r="E14" s="911">
        <v>48189</v>
      </c>
      <c r="F14" s="911">
        <v>43482</v>
      </c>
      <c r="G14" s="911">
        <v>37460</v>
      </c>
      <c r="H14" s="912">
        <v>24269</v>
      </c>
      <c r="I14" s="894"/>
      <c r="J14" s="894"/>
      <c r="K14" s="894"/>
      <c r="L14" s="894"/>
      <c r="M14" s="894"/>
      <c r="N14" s="894"/>
      <c r="O14" s="894"/>
    </row>
    <row r="15" spans="2:15">
      <c r="B15" s="894"/>
      <c r="C15" s="894"/>
      <c r="D15" s="894"/>
      <c r="E15" s="894"/>
      <c r="F15" s="894"/>
      <c r="G15" s="894"/>
      <c r="H15" s="894"/>
      <c r="I15" s="894"/>
      <c r="J15" s="894"/>
      <c r="K15" s="894"/>
      <c r="L15" s="894"/>
      <c r="M15" s="894"/>
      <c r="N15" s="894"/>
      <c r="O15" s="894"/>
    </row>
    <row r="16" spans="2:15">
      <c r="B16" s="894"/>
      <c r="C16" s="894"/>
      <c r="D16" s="894"/>
      <c r="E16" s="894"/>
      <c r="F16" s="894"/>
      <c r="G16" s="894"/>
      <c r="H16" s="894"/>
      <c r="I16" s="894"/>
      <c r="J16" s="894"/>
      <c r="K16" s="894"/>
      <c r="L16" s="894"/>
      <c r="M16" s="894"/>
      <c r="N16" s="894"/>
      <c r="O16" s="894"/>
    </row>
    <row r="17" spans="2:15">
      <c r="B17" s="894"/>
      <c r="C17" s="894"/>
      <c r="D17" s="894"/>
      <c r="E17" s="894"/>
      <c r="F17" s="894"/>
      <c r="G17" s="894"/>
      <c r="H17" s="894"/>
      <c r="I17" s="894"/>
      <c r="J17" s="894"/>
      <c r="K17" s="894"/>
      <c r="L17" s="894"/>
      <c r="M17" s="894"/>
      <c r="N17" s="894"/>
      <c r="O17" s="894"/>
    </row>
    <row r="18" spans="2:15">
      <c r="B18" s="894"/>
      <c r="C18" s="894"/>
      <c r="D18" s="894"/>
      <c r="E18" s="894"/>
      <c r="F18" s="894"/>
      <c r="G18" s="894"/>
      <c r="H18" s="894"/>
      <c r="I18" s="894"/>
      <c r="J18" s="894"/>
      <c r="K18" s="894"/>
      <c r="L18" s="894"/>
      <c r="M18" s="894"/>
      <c r="N18" s="894"/>
      <c r="O18" s="894"/>
    </row>
    <row r="19" spans="2:15">
      <c r="B19" s="894"/>
      <c r="C19" s="894"/>
      <c r="D19" s="894"/>
      <c r="E19" s="894"/>
      <c r="F19" s="894"/>
      <c r="G19" s="894"/>
      <c r="H19" s="894"/>
      <c r="I19" s="894"/>
      <c r="J19" s="894"/>
      <c r="K19" s="894"/>
      <c r="L19" s="894"/>
      <c r="M19" s="894"/>
      <c r="N19" s="894"/>
      <c r="O19" s="894"/>
    </row>
    <row r="20" spans="2:15">
      <c r="B20" s="894"/>
      <c r="C20" s="894"/>
      <c r="D20" s="894"/>
      <c r="E20" s="894"/>
      <c r="F20" s="894"/>
      <c r="G20" s="894"/>
      <c r="H20" s="894"/>
      <c r="I20" s="894"/>
      <c r="J20" s="894"/>
      <c r="K20" s="894"/>
      <c r="L20" s="894"/>
      <c r="M20" s="894"/>
      <c r="N20" s="894"/>
      <c r="O20" s="894"/>
    </row>
    <row r="21" spans="2:15">
      <c r="B21" s="894"/>
      <c r="C21" s="894"/>
      <c r="D21" s="894"/>
      <c r="E21" s="894"/>
      <c r="F21" s="894"/>
      <c r="G21" s="894"/>
      <c r="H21" s="894"/>
      <c r="I21" s="894"/>
      <c r="J21" s="894"/>
      <c r="K21" s="894"/>
      <c r="L21" s="894"/>
      <c r="M21" s="894"/>
      <c r="N21" s="894"/>
      <c r="O21" s="894"/>
    </row>
    <row r="22" spans="2:15">
      <c r="B22" s="894"/>
      <c r="C22" s="894"/>
      <c r="D22" s="894"/>
      <c r="E22" s="894"/>
      <c r="F22" s="894"/>
      <c r="G22" s="894"/>
      <c r="H22" s="894"/>
      <c r="I22" s="894"/>
      <c r="J22" s="894"/>
      <c r="K22" s="894"/>
      <c r="L22" s="894"/>
      <c r="M22" s="894"/>
      <c r="N22" s="894"/>
      <c r="O22" s="894"/>
    </row>
    <row r="23" spans="2:15">
      <c r="B23" s="894"/>
      <c r="C23" s="894"/>
      <c r="D23" s="894"/>
      <c r="E23" s="894"/>
      <c r="F23" s="894"/>
      <c r="G23" s="894"/>
      <c r="H23" s="894"/>
      <c r="I23" s="894"/>
      <c r="J23" s="894"/>
      <c r="K23" s="894"/>
      <c r="L23" s="894"/>
      <c r="M23" s="894"/>
      <c r="N23" s="894"/>
      <c r="O23" s="894"/>
    </row>
    <row r="24" spans="2:15">
      <c r="B24" s="894"/>
      <c r="C24" s="894"/>
      <c r="D24" s="894"/>
      <c r="E24" s="894"/>
      <c r="F24" s="894"/>
      <c r="G24" s="894"/>
      <c r="H24" s="894"/>
      <c r="I24" s="894"/>
      <c r="J24" s="894"/>
      <c r="K24" s="894"/>
      <c r="L24" s="894"/>
      <c r="M24" s="894"/>
      <c r="N24" s="894"/>
      <c r="O24" s="894"/>
    </row>
    <row r="25" spans="2:15">
      <c r="B25" s="894"/>
      <c r="C25" s="894"/>
      <c r="D25" s="894"/>
      <c r="E25" s="894"/>
      <c r="F25" s="894"/>
      <c r="G25" s="894"/>
      <c r="H25" s="894"/>
      <c r="I25" s="894"/>
      <c r="J25" s="894"/>
      <c r="K25" s="894"/>
      <c r="L25" s="894"/>
      <c r="M25" s="894"/>
      <c r="N25" s="894"/>
      <c r="O25" s="894"/>
    </row>
  </sheetData>
  <mergeCells count="2">
    <mergeCell ref="B3:H3"/>
    <mergeCell ref="G1:H1"/>
  </mergeCells>
  <pageMargins left="0.70866141732283472" right="0.70866141732283472" top="0.74803149606299213" bottom="0.74803149606299213" header="0.31496062992125984" footer="0.31496062992125984"/>
  <pageSetup paperSize="9" scale="82"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B1:J25"/>
  <sheetViews>
    <sheetView workbookViewId="0">
      <selection activeCell="R28" sqref="R28"/>
    </sheetView>
  </sheetViews>
  <sheetFormatPr defaultRowHeight="12.75"/>
  <cols>
    <col min="1" max="16384" width="9.140625" style="893"/>
  </cols>
  <sheetData>
    <row r="1" spans="2:10">
      <c r="I1" s="1472" t="s">
        <v>1080</v>
      </c>
      <c r="J1" s="1472"/>
    </row>
    <row r="4" spans="2:10">
      <c r="B4" s="893" t="s">
        <v>581</v>
      </c>
    </row>
    <row r="25" spans="2:2">
      <c r="B25" s="893" t="s">
        <v>581</v>
      </c>
    </row>
  </sheetData>
  <mergeCells count="1">
    <mergeCell ref="I1:J1"/>
  </mergeCells>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B1:X369"/>
  <sheetViews>
    <sheetView topLeftCell="A4" zoomScaleNormal="100" workbookViewId="0">
      <selection activeCell="F27" sqref="F27"/>
    </sheetView>
  </sheetViews>
  <sheetFormatPr defaultRowHeight="12.75"/>
  <cols>
    <col min="1" max="1" width="5.85546875" style="949" customWidth="1"/>
    <col min="2" max="2" width="67.85546875" style="957" customWidth="1"/>
    <col min="3" max="4" width="20.28515625" style="958" customWidth="1"/>
    <col min="5" max="5" width="20.28515625" style="948" customWidth="1"/>
    <col min="6" max="7" width="20.28515625" style="958" customWidth="1"/>
    <col min="8" max="8" width="20.28515625" style="948" customWidth="1"/>
    <col min="9" max="24" width="9.140625" style="947"/>
    <col min="25" max="16384" width="9.140625" style="949"/>
  </cols>
  <sheetData>
    <row r="1" spans="2:24">
      <c r="B1" s="947"/>
      <c r="C1" s="947"/>
      <c r="D1" s="947"/>
      <c r="F1" s="947"/>
      <c r="G1" s="947"/>
      <c r="H1" s="959" t="s">
        <v>1100</v>
      </c>
    </row>
    <row r="2" spans="2:24" s="947" customFormat="1">
      <c r="B2" s="950"/>
      <c r="C2" s="951"/>
      <c r="D2" s="951"/>
      <c r="E2" s="952"/>
      <c r="F2" s="951"/>
      <c r="G2" s="951"/>
      <c r="H2" s="952"/>
    </row>
    <row r="3" spans="2:24" s="947" customFormat="1" ht="15" customHeight="1">
      <c r="B3" s="1473" t="s">
        <v>1081</v>
      </c>
      <c r="C3" s="1473"/>
      <c r="D3" s="1473"/>
      <c r="E3" s="1473"/>
      <c r="F3" s="1473"/>
      <c r="G3" s="1473"/>
      <c r="H3" s="1473"/>
    </row>
    <row r="4" spans="2:24" s="947" customFormat="1" ht="14.25">
      <c r="B4" s="953"/>
      <c r="C4" s="953"/>
      <c r="D4" s="953"/>
      <c r="E4" s="953"/>
      <c r="F4" s="953"/>
      <c r="G4" s="953"/>
      <c r="H4" s="953"/>
    </row>
    <row r="5" spans="2:24" s="947" customFormat="1" ht="13.5" thickBot="1">
      <c r="B5" s="950"/>
      <c r="C5" s="951"/>
      <c r="D5" s="951"/>
      <c r="E5" s="954"/>
      <c r="F5" s="951"/>
      <c r="G5" s="951"/>
      <c r="H5" s="954" t="s">
        <v>327</v>
      </c>
    </row>
    <row r="6" spans="2:24" s="956" customFormat="1" ht="38.25">
      <c r="B6" s="972" t="s">
        <v>705</v>
      </c>
      <c r="C6" s="973" t="s">
        <v>755</v>
      </c>
      <c r="D6" s="973" t="s">
        <v>754</v>
      </c>
      <c r="E6" s="974" t="s">
        <v>1082</v>
      </c>
      <c r="F6" s="973" t="s">
        <v>1083</v>
      </c>
      <c r="G6" s="973" t="s">
        <v>1084</v>
      </c>
      <c r="H6" s="975" t="s">
        <v>1085</v>
      </c>
      <c r="I6" s="955"/>
      <c r="J6" s="955"/>
      <c r="K6" s="955"/>
      <c r="L6" s="955"/>
      <c r="M6" s="955"/>
      <c r="N6" s="955"/>
      <c r="O6" s="955"/>
      <c r="P6" s="955"/>
      <c r="Q6" s="955"/>
      <c r="R6" s="955"/>
      <c r="S6" s="955"/>
      <c r="T6" s="955"/>
      <c r="U6" s="955"/>
      <c r="V6" s="955"/>
      <c r="W6" s="955"/>
      <c r="X6" s="955"/>
    </row>
    <row r="7" spans="2:24">
      <c r="B7" s="976" t="s">
        <v>326</v>
      </c>
      <c r="C7" s="968"/>
      <c r="D7" s="968"/>
      <c r="E7" s="969"/>
      <c r="F7" s="968"/>
      <c r="G7" s="968"/>
      <c r="H7" s="977"/>
    </row>
    <row r="8" spans="2:24">
      <c r="B8" s="978" t="s">
        <v>704</v>
      </c>
      <c r="C8" s="970">
        <v>38.340376829999997</v>
      </c>
      <c r="D8" s="970">
        <v>12.100286000000001</v>
      </c>
      <c r="E8" s="970">
        <v>50.440662830000001</v>
      </c>
      <c r="F8" s="970">
        <v>42.337746810000006</v>
      </c>
      <c r="G8" s="970">
        <v>7.0734260000000004</v>
      </c>
      <c r="H8" s="979">
        <v>49.411172810000004</v>
      </c>
    </row>
    <row r="9" spans="2:24">
      <c r="B9" s="980" t="s">
        <v>703</v>
      </c>
      <c r="C9" s="970">
        <v>0</v>
      </c>
      <c r="D9" s="970">
        <v>0</v>
      </c>
      <c r="E9" s="970">
        <v>0</v>
      </c>
      <c r="F9" s="970">
        <v>0</v>
      </c>
      <c r="G9" s="970">
        <v>0</v>
      </c>
      <c r="H9" s="979">
        <v>0</v>
      </c>
    </row>
    <row r="10" spans="2:24">
      <c r="B10" s="980" t="s">
        <v>702</v>
      </c>
      <c r="C10" s="970">
        <v>38.340376829999997</v>
      </c>
      <c r="D10" s="970">
        <v>12.100286000000001</v>
      </c>
      <c r="E10" s="970">
        <v>50.440662830000001</v>
      </c>
      <c r="F10" s="970">
        <v>42.337746810000006</v>
      </c>
      <c r="G10" s="970">
        <v>7.0734260000000004</v>
      </c>
      <c r="H10" s="979">
        <v>49.411172810000004</v>
      </c>
    </row>
    <row r="11" spans="2:24">
      <c r="B11" s="978" t="s">
        <v>701</v>
      </c>
      <c r="C11" s="970">
        <v>8479.9801985499998</v>
      </c>
      <c r="D11" s="970">
        <v>3017.971415</v>
      </c>
      <c r="E11" s="970">
        <v>11497.95161355</v>
      </c>
      <c r="F11" s="970">
        <v>9019.6722469100005</v>
      </c>
      <c r="G11" s="970">
        <v>3585.1089310000002</v>
      </c>
      <c r="H11" s="979">
        <v>12604.781177909999</v>
      </c>
    </row>
    <row r="12" spans="2:24" ht="25.5">
      <c r="B12" s="981" t="s">
        <v>700</v>
      </c>
      <c r="C12" s="970">
        <v>1426.5347729600001</v>
      </c>
      <c r="D12" s="970">
        <v>2.7141259999999998</v>
      </c>
      <c r="E12" s="970">
        <v>1429.2488989600001</v>
      </c>
      <c r="F12" s="970">
        <v>1369.9037809200001</v>
      </c>
      <c r="G12" s="970">
        <v>2.2019319999999998</v>
      </c>
      <c r="H12" s="979">
        <v>1372.1057129200001</v>
      </c>
    </row>
    <row r="13" spans="2:24" ht="18" customHeight="1">
      <c r="B13" s="980" t="s">
        <v>699</v>
      </c>
      <c r="C13" s="970">
        <v>703.69181495999999</v>
      </c>
      <c r="D13" s="970">
        <v>2.7141259999999998</v>
      </c>
      <c r="E13" s="970">
        <v>706.40594096000007</v>
      </c>
      <c r="F13" s="970">
        <v>703.63589591999994</v>
      </c>
      <c r="G13" s="970">
        <v>2.2019319999999998</v>
      </c>
      <c r="H13" s="979">
        <v>705.83782792</v>
      </c>
    </row>
    <row r="14" spans="2:24" hidden="1">
      <c r="B14" s="980" t="s">
        <v>698</v>
      </c>
      <c r="C14" s="970">
        <v>29.308426000000001</v>
      </c>
      <c r="D14" s="970">
        <v>0</v>
      </c>
      <c r="E14" s="970">
        <v>29.308426000000001</v>
      </c>
      <c r="F14" s="970">
        <v>29.287279999999999</v>
      </c>
      <c r="G14" s="970">
        <v>0</v>
      </c>
      <c r="H14" s="979">
        <v>29.287279999999999</v>
      </c>
    </row>
    <row r="15" spans="2:24" hidden="1">
      <c r="B15" s="980" t="s">
        <v>697</v>
      </c>
      <c r="C15" s="970">
        <v>674.38338896000005</v>
      </c>
      <c r="D15" s="970">
        <v>2.7141259999999998</v>
      </c>
      <c r="E15" s="970">
        <v>677.09751496000001</v>
      </c>
      <c r="F15" s="970">
        <v>674.34861591999993</v>
      </c>
      <c r="G15" s="970">
        <v>2.2019319999999998</v>
      </c>
      <c r="H15" s="979">
        <v>676.55054791999999</v>
      </c>
    </row>
    <row r="16" spans="2:24" ht="25.5">
      <c r="B16" s="980" t="s">
        <v>696</v>
      </c>
      <c r="C16" s="970">
        <v>722.84295799999995</v>
      </c>
      <c r="D16" s="970">
        <v>0</v>
      </c>
      <c r="E16" s="970">
        <v>722.84295799999995</v>
      </c>
      <c r="F16" s="970">
        <v>666.26788499999998</v>
      </c>
      <c r="G16" s="970">
        <v>0</v>
      </c>
      <c r="H16" s="979">
        <v>666.26788499999998</v>
      </c>
    </row>
    <row r="17" spans="2:8" hidden="1">
      <c r="B17" s="980" t="s">
        <v>695</v>
      </c>
      <c r="C17" s="970">
        <v>0</v>
      </c>
      <c r="D17" s="970">
        <v>0</v>
      </c>
      <c r="E17" s="970">
        <v>0</v>
      </c>
      <c r="F17" s="970">
        <v>0</v>
      </c>
      <c r="G17" s="970">
        <v>0</v>
      </c>
      <c r="H17" s="979">
        <v>0</v>
      </c>
    </row>
    <row r="18" spans="2:8" hidden="1">
      <c r="B18" s="980" t="s">
        <v>694</v>
      </c>
      <c r="C18" s="970">
        <v>720.07868099999996</v>
      </c>
      <c r="D18" s="970">
        <v>0</v>
      </c>
      <c r="E18" s="970">
        <v>720.07868099999996</v>
      </c>
      <c r="F18" s="970">
        <v>666.26788499999998</v>
      </c>
      <c r="G18" s="970">
        <v>0</v>
      </c>
      <c r="H18" s="979">
        <v>666.26788499999998</v>
      </c>
    </row>
    <row r="19" spans="2:8" hidden="1">
      <c r="B19" s="980" t="s">
        <v>693</v>
      </c>
      <c r="C19" s="970">
        <v>2.7642769999999999</v>
      </c>
      <c r="D19" s="970">
        <v>0</v>
      </c>
      <c r="E19" s="970">
        <v>2.7642769999999999</v>
      </c>
      <c r="F19" s="970">
        <v>0</v>
      </c>
      <c r="G19" s="970">
        <v>0</v>
      </c>
      <c r="H19" s="979">
        <v>0</v>
      </c>
    </row>
    <row r="20" spans="2:8" ht="29.25" customHeight="1">
      <c r="B20" s="981" t="s">
        <v>1086</v>
      </c>
      <c r="C20" s="970">
        <v>184.51353499999999</v>
      </c>
      <c r="D20" s="970">
        <v>0</v>
      </c>
      <c r="E20" s="970">
        <v>184.51353499999999</v>
      </c>
      <c r="F20" s="970">
        <v>196.799949</v>
      </c>
      <c r="G20" s="970">
        <v>1.0042439999999999</v>
      </c>
      <c r="H20" s="979">
        <v>197.804193</v>
      </c>
    </row>
    <row r="21" spans="2:8" ht="25.5" hidden="1">
      <c r="B21" s="980" t="s">
        <v>692</v>
      </c>
      <c r="C21" s="970">
        <v>0</v>
      </c>
      <c r="D21" s="970">
        <v>0</v>
      </c>
      <c r="E21" s="970">
        <v>0</v>
      </c>
      <c r="F21" s="970">
        <v>12.3</v>
      </c>
      <c r="G21" s="970">
        <v>0</v>
      </c>
      <c r="H21" s="979">
        <v>12.3</v>
      </c>
    </row>
    <row r="22" spans="2:8" ht="25.5" hidden="1">
      <c r="B22" s="980" t="s">
        <v>691</v>
      </c>
      <c r="C22" s="970">
        <v>0</v>
      </c>
      <c r="D22" s="970">
        <v>0</v>
      </c>
      <c r="E22" s="970">
        <v>0</v>
      </c>
      <c r="F22" s="970">
        <v>0</v>
      </c>
      <c r="G22" s="970">
        <v>0</v>
      </c>
      <c r="H22" s="979">
        <v>0</v>
      </c>
    </row>
    <row r="23" spans="2:8" ht="25.5" hidden="1">
      <c r="B23" s="980" t="s">
        <v>690</v>
      </c>
      <c r="C23" s="970">
        <v>0</v>
      </c>
      <c r="D23" s="970">
        <v>0</v>
      </c>
      <c r="E23" s="970">
        <v>0</v>
      </c>
      <c r="F23" s="970">
        <v>0</v>
      </c>
      <c r="G23" s="970">
        <v>0</v>
      </c>
      <c r="H23" s="979">
        <v>0</v>
      </c>
    </row>
    <row r="24" spans="2:8" ht="25.5" hidden="1">
      <c r="B24" s="980" t="s">
        <v>689</v>
      </c>
      <c r="C24" s="970">
        <v>0</v>
      </c>
      <c r="D24" s="970">
        <v>0</v>
      </c>
      <c r="E24" s="970">
        <v>0</v>
      </c>
      <c r="F24" s="970">
        <v>0</v>
      </c>
      <c r="G24" s="970">
        <v>0</v>
      </c>
      <c r="H24" s="979">
        <v>0</v>
      </c>
    </row>
    <row r="25" spans="2:8" hidden="1">
      <c r="B25" s="980" t="s">
        <v>688</v>
      </c>
      <c r="C25" s="970">
        <v>0</v>
      </c>
      <c r="D25" s="970">
        <v>0</v>
      </c>
      <c r="E25" s="970">
        <v>0</v>
      </c>
      <c r="F25" s="970">
        <v>0</v>
      </c>
      <c r="G25" s="970">
        <v>0</v>
      </c>
      <c r="H25" s="979">
        <v>0</v>
      </c>
    </row>
    <row r="26" spans="2:8" hidden="1">
      <c r="B26" s="980" t="s">
        <v>687</v>
      </c>
      <c r="C26" s="970">
        <v>0</v>
      </c>
      <c r="D26" s="970">
        <v>0</v>
      </c>
      <c r="E26" s="970">
        <v>0</v>
      </c>
      <c r="F26" s="970">
        <v>0</v>
      </c>
      <c r="G26" s="970">
        <v>1.0042439999999999</v>
      </c>
      <c r="H26" s="979">
        <v>1.0042439999999999</v>
      </c>
    </row>
    <row r="27" spans="2:8">
      <c r="B27" s="980" t="s">
        <v>686</v>
      </c>
      <c r="C27" s="970">
        <v>184.51353499999999</v>
      </c>
      <c r="D27" s="970">
        <v>0</v>
      </c>
      <c r="E27" s="970">
        <v>184.51353499999999</v>
      </c>
      <c r="F27" s="970">
        <v>184.49994899999999</v>
      </c>
      <c r="G27" s="970">
        <v>0</v>
      </c>
      <c r="H27" s="979">
        <v>184.49994899999999</v>
      </c>
    </row>
    <row r="28" spans="2:8" ht="15.75" customHeight="1">
      <c r="B28" s="981" t="s">
        <v>685</v>
      </c>
      <c r="C28" s="970">
        <v>6868.93189059</v>
      </c>
      <c r="D28" s="970">
        <v>3015.2572890000001</v>
      </c>
      <c r="E28" s="970">
        <v>9884.189179590001</v>
      </c>
      <c r="F28" s="970">
        <v>7452.9685169899994</v>
      </c>
      <c r="G28" s="970">
        <v>3581.9027550000001</v>
      </c>
      <c r="H28" s="979">
        <v>11034.87127199</v>
      </c>
    </row>
    <row r="29" spans="2:8" ht="16.5" customHeight="1">
      <c r="B29" s="980" t="s">
        <v>684</v>
      </c>
      <c r="C29" s="970">
        <v>1249.683751</v>
      </c>
      <c r="D29" s="970">
        <v>642.93019300000003</v>
      </c>
      <c r="E29" s="970">
        <v>1892.6139439999999</v>
      </c>
      <c r="F29" s="970">
        <v>1519.1776789999999</v>
      </c>
      <c r="G29" s="970">
        <v>688.42199200000005</v>
      </c>
      <c r="H29" s="979">
        <v>2207.5996709999999</v>
      </c>
    </row>
    <row r="30" spans="2:8" hidden="1">
      <c r="B30" s="980" t="s">
        <v>683</v>
      </c>
      <c r="C30" s="970">
        <v>367.84079200000002</v>
      </c>
      <c r="D30" s="970">
        <v>10.625435</v>
      </c>
      <c r="E30" s="970">
        <v>378.466227</v>
      </c>
      <c r="F30" s="970">
        <v>317.38478800000001</v>
      </c>
      <c r="G30" s="970">
        <v>72.679480999999996</v>
      </c>
      <c r="H30" s="979">
        <v>390.06426900000002</v>
      </c>
    </row>
    <row r="31" spans="2:8" hidden="1">
      <c r="B31" s="980" t="s">
        <v>682</v>
      </c>
      <c r="C31" s="970">
        <v>881.84295899999995</v>
      </c>
      <c r="D31" s="970">
        <v>632.30475799999999</v>
      </c>
      <c r="E31" s="970">
        <v>1514.1477170000001</v>
      </c>
      <c r="F31" s="970">
        <v>1201.7928910000001</v>
      </c>
      <c r="G31" s="970">
        <v>615.74251100000004</v>
      </c>
      <c r="H31" s="979">
        <v>1817.535402</v>
      </c>
    </row>
    <row r="32" spans="2:8">
      <c r="B32" s="980" t="s">
        <v>681</v>
      </c>
      <c r="C32" s="970">
        <v>1938.3233785899999</v>
      </c>
      <c r="D32" s="970">
        <v>1299.0667579999999</v>
      </c>
      <c r="E32" s="970">
        <v>3237.3901365900001</v>
      </c>
      <c r="F32" s="970">
        <v>2135.7947029900001</v>
      </c>
      <c r="G32" s="970">
        <v>1797.1579180000001</v>
      </c>
      <c r="H32" s="979">
        <v>3932.9526209899996</v>
      </c>
    </row>
    <row r="33" spans="2:8" hidden="1">
      <c r="B33" s="980" t="s">
        <v>680</v>
      </c>
      <c r="C33" s="970">
        <v>214.3965815</v>
      </c>
      <c r="D33" s="970">
        <v>0</v>
      </c>
      <c r="E33" s="970">
        <v>214.3965815</v>
      </c>
      <c r="F33" s="970">
        <v>396.80174208</v>
      </c>
      <c r="G33" s="970">
        <v>0</v>
      </c>
      <c r="H33" s="979">
        <v>396.80174208</v>
      </c>
    </row>
    <row r="34" spans="2:8" hidden="1">
      <c r="B34" s="980" t="s">
        <v>679</v>
      </c>
      <c r="C34" s="970">
        <v>1551.0327850900001</v>
      </c>
      <c r="D34" s="970">
        <v>1299.0667579999999</v>
      </c>
      <c r="E34" s="970">
        <v>2850.0995430900002</v>
      </c>
      <c r="F34" s="970">
        <v>1522.9186159099997</v>
      </c>
      <c r="G34" s="970">
        <v>1794.062621</v>
      </c>
      <c r="H34" s="979">
        <v>3316.98123691</v>
      </c>
    </row>
    <row r="35" spans="2:8" hidden="1">
      <c r="B35" s="980" t="s">
        <v>678</v>
      </c>
      <c r="C35" s="970">
        <v>54.510832000000001</v>
      </c>
      <c r="D35" s="970">
        <v>0</v>
      </c>
      <c r="E35" s="970">
        <v>54.510832000000001</v>
      </c>
      <c r="F35" s="970">
        <v>57.503270000000001</v>
      </c>
      <c r="G35" s="970">
        <v>0</v>
      </c>
      <c r="H35" s="979">
        <v>57.503270000000001</v>
      </c>
    </row>
    <row r="36" spans="2:8" hidden="1">
      <c r="B36" s="980" t="s">
        <v>677</v>
      </c>
      <c r="C36" s="970">
        <v>118.38318</v>
      </c>
      <c r="D36" s="970">
        <v>0</v>
      </c>
      <c r="E36" s="970">
        <v>118.38318</v>
      </c>
      <c r="F36" s="970">
        <v>158.57107500000001</v>
      </c>
      <c r="G36" s="970">
        <v>3.095297</v>
      </c>
      <c r="H36" s="979">
        <v>161.666372</v>
      </c>
    </row>
    <row r="37" spans="2:8">
      <c r="B37" s="980" t="s">
        <v>676</v>
      </c>
      <c r="C37" s="970">
        <v>84.039687999999998</v>
      </c>
      <c r="D37" s="970">
        <v>3.3938649999999999</v>
      </c>
      <c r="E37" s="970">
        <v>87.433553000000003</v>
      </c>
      <c r="F37" s="970">
        <v>129.54409899999999</v>
      </c>
      <c r="G37" s="970">
        <v>49.117521000000004</v>
      </c>
      <c r="H37" s="979">
        <v>178.66162</v>
      </c>
    </row>
    <row r="38" spans="2:8" ht="12.75" hidden="1" customHeight="1">
      <c r="B38" s="980" t="s">
        <v>675</v>
      </c>
      <c r="C38" s="970">
        <v>0</v>
      </c>
      <c r="D38" s="970">
        <v>0</v>
      </c>
      <c r="E38" s="970">
        <v>0</v>
      </c>
      <c r="F38" s="970">
        <v>0</v>
      </c>
      <c r="G38" s="970">
        <v>0</v>
      </c>
      <c r="H38" s="979">
        <v>0</v>
      </c>
    </row>
    <row r="39" spans="2:8" ht="12.75" hidden="1" customHeight="1">
      <c r="B39" s="980" t="s">
        <v>674</v>
      </c>
      <c r="C39" s="970">
        <v>0</v>
      </c>
      <c r="D39" s="970">
        <v>0</v>
      </c>
      <c r="E39" s="970">
        <v>0</v>
      </c>
      <c r="F39" s="970">
        <v>0</v>
      </c>
      <c r="G39" s="970">
        <v>0</v>
      </c>
      <c r="H39" s="979">
        <v>0</v>
      </c>
    </row>
    <row r="40" spans="2:8" ht="12.75" hidden="1" customHeight="1">
      <c r="B40" s="980" t="s">
        <v>673</v>
      </c>
      <c r="C40" s="970">
        <v>2.4362400000000002</v>
      </c>
      <c r="D40" s="970">
        <v>0</v>
      </c>
      <c r="E40" s="970">
        <v>2.4362400000000002</v>
      </c>
      <c r="F40" s="970">
        <v>2.4362400000000002</v>
      </c>
      <c r="G40" s="970">
        <v>0</v>
      </c>
      <c r="H40" s="979">
        <v>2.4362400000000002</v>
      </c>
    </row>
    <row r="41" spans="2:8" ht="12.75" hidden="1" customHeight="1">
      <c r="B41" s="980" t="s">
        <v>672</v>
      </c>
      <c r="C41" s="970">
        <v>81.603448</v>
      </c>
      <c r="D41" s="970">
        <v>3.3938649999999999</v>
      </c>
      <c r="E41" s="970">
        <v>84.997313000000005</v>
      </c>
      <c r="F41" s="970">
        <v>127.107859</v>
      </c>
      <c r="G41" s="970">
        <v>49.117521000000004</v>
      </c>
      <c r="H41" s="979">
        <v>176.22538</v>
      </c>
    </row>
    <row r="42" spans="2:8">
      <c r="B42" s="980" t="s">
        <v>671</v>
      </c>
      <c r="C42" s="971">
        <v>3596.8850729999999</v>
      </c>
      <c r="D42" s="971">
        <v>1069.866473</v>
      </c>
      <c r="E42" s="971">
        <v>4666.7515460000004</v>
      </c>
      <c r="F42" s="971">
        <v>3668.4520360000001</v>
      </c>
      <c r="G42" s="971">
        <v>1047.205324</v>
      </c>
      <c r="H42" s="982">
        <v>4715.6573600000002</v>
      </c>
    </row>
    <row r="43" spans="2:8" hidden="1">
      <c r="B43" s="980" t="s">
        <v>670</v>
      </c>
      <c r="C43" s="971">
        <v>3577.4832919999999</v>
      </c>
      <c r="D43" s="971">
        <v>1063.0720289999999</v>
      </c>
      <c r="E43" s="971">
        <v>4640.5553209999998</v>
      </c>
      <c r="F43" s="971">
        <v>3653.8070379999999</v>
      </c>
      <c r="G43" s="971">
        <v>1027.2244740000001</v>
      </c>
      <c r="H43" s="982">
        <v>4681.0315119999996</v>
      </c>
    </row>
    <row r="44" spans="2:8" hidden="1">
      <c r="B44" s="980" t="s">
        <v>669</v>
      </c>
      <c r="C44" s="971">
        <v>6.752535</v>
      </c>
      <c r="D44" s="971">
        <v>4.4820390000000003</v>
      </c>
      <c r="E44" s="971">
        <v>11.234574</v>
      </c>
      <c r="F44" s="971">
        <v>0</v>
      </c>
      <c r="G44" s="971">
        <v>0</v>
      </c>
      <c r="H44" s="982">
        <v>0</v>
      </c>
    </row>
    <row r="45" spans="2:8" hidden="1">
      <c r="B45" s="980" t="s">
        <v>668</v>
      </c>
      <c r="C45" s="971">
        <v>0.16587199999999999</v>
      </c>
      <c r="D45" s="971">
        <v>2.312405</v>
      </c>
      <c r="E45" s="971">
        <v>2.4782769999999998</v>
      </c>
      <c r="F45" s="971">
        <v>3.9939000000000002E-2</v>
      </c>
      <c r="G45" s="971">
        <v>19.98085</v>
      </c>
      <c r="H45" s="982">
        <v>20.020789000000001</v>
      </c>
    </row>
    <row r="46" spans="2:8" hidden="1">
      <c r="B46" s="980" t="s">
        <v>667</v>
      </c>
      <c r="C46" s="970">
        <v>12.483374</v>
      </c>
      <c r="D46" s="970">
        <v>0</v>
      </c>
      <c r="E46" s="970">
        <v>12.483374</v>
      </c>
      <c r="F46" s="970">
        <v>14.605059000000001</v>
      </c>
      <c r="G46" s="970">
        <v>0</v>
      </c>
      <c r="H46" s="979">
        <v>14.605059000000001</v>
      </c>
    </row>
    <row r="47" spans="2:8">
      <c r="B47" s="980" t="s">
        <v>666</v>
      </c>
      <c r="C47" s="970">
        <v>0</v>
      </c>
      <c r="D47" s="970">
        <v>0</v>
      </c>
      <c r="E47" s="970">
        <v>0</v>
      </c>
      <c r="F47" s="970">
        <v>0</v>
      </c>
      <c r="G47" s="970">
        <v>0</v>
      </c>
      <c r="H47" s="979">
        <v>0</v>
      </c>
    </row>
    <row r="48" spans="2:8" ht="25.5">
      <c r="B48" s="981" t="s">
        <v>665</v>
      </c>
      <c r="C48" s="970">
        <v>0</v>
      </c>
      <c r="D48" s="970">
        <v>0</v>
      </c>
      <c r="E48" s="970">
        <v>0</v>
      </c>
      <c r="F48" s="970">
        <v>0</v>
      </c>
      <c r="G48" s="970">
        <v>0</v>
      </c>
      <c r="H48" s="979">
        <v>0</v>
      </c>
    </row>
    <row r="49" spans="2:8" ht="25.5">
      <c r="B49" s="981" t="s">
        <v>664</v>
      </c>
      <c r="C49" s="970">
        <v>1364.0765536900001</v>
      </c>
      <c r="D49" s="970">
        <v>20.241902</v>
      </c>
      <c r="E49" s="970">
        <v>1384.3184556900001</v>
      </c>
      <c r="F49" s="970">
        <v>1456.2677727499999</v>
      </c>
      <c r="G49" s="970">
        <v>24.553211999999998</v>
      </c>
      <c r="H49" s="979">
        <v>1480.82098475</v>
      </c>
    </row>
    <row r="50" spans="2:8" ht="25.5">
      <c r="B50" s="980" t="s">
        <v>1087</v>
      </c>
      <c r="C50" s="970">
        <v>282.36067751000002</v>
      </c>
      <c r="D50" s="970">
        <v>5.4630299999999998</v>
      </c>
      <c r="E50" s="970">
        <v>287.82370750999996</v>
      </c>
      <c r="F50" s="970">
        <v>419.99586347000002</v>
      </c>
      <c r="G50" s="970">
        <v>6.6556170000000003</v>
      </c>
      <c r="H50" s="979">
        <v>426.65148047000002</v>
      </c>
    </row>
    <row r="51" spans="2:8">
      <c r="B51" s="980" t="s">
        <v>663</v>
      </c>
      <c r="C51" s="970">
        <v>0</v>
      </c>
      <c r="D51" s="970">
        <v>6.1266309999999997</v>
      </c>
      <c r="E51" s="970">
        <v>6.1266309999999997</v>
      </c>
      <c r="F51" s="970">
        <v>0</v>
      </c>
      <c r="G51" s="970">
        <v>7.3432729999999999</v>
      </c>
      <c r="H51" s="979">
        <v>7.3432729999999999</v>
      </c>
    </row>
    <row r="52" spans="2:8">
      <c r="B52" s="980" t="s">
        <v>1088</v>
      </c>
      <c r="C52" s="970">
        <v>1081.7158761800001</v>
      </c>
      <c r="D52" s="970">
        <v>8.6522410000000001</v>
      </c>
      <c r="E52" s="970">
        <v>1090.3681171800001</v>
      </c>
      <c r="F52" s="970">
        <v>1036.27190928</v>
      </c>
      <c r="G52" s="970">
        <v>10.554322000000001</v>
      </c>
      <c r="H52" s="979">
        <v>1046.82623128</v>
      </c>
    </row>
    <row r="53" spans="2:8" ht="25.5" hidden="1">
      <c r="B53" s="980" t="s">
        <v>662</v>
      </c>
      <c r="C53" s="970">
        <v>0</v>
      </c>
      <c r="D53" s="970">
        <v>0</v>
      </c>
      <c r="E53" s="970">
        <v>0</v>
      </c>
      <c r="F53" s="970">
        <v>0</v>
      </c>
      <c r="G53" s="970">
        <v>0</v>
      </c>
      <c r="H53" s="979">
        <v>0</v>
      </c>
    </row>
    <row r="54" spans="2:8" ht="25.5" hidden="1">
      <c r="B54" s="980" t="s">
        <v>661</v>
      </c>
      <c r="C54" s="970">
        <v>0</v>
      </c>
      <c r="D54" s="970">
        <v>0</v>
      </c>
      <c r="E54" s="970">
        <v>0</v>
      </c>
      <c r="F54" s="970">
        <v>0</v>
      </c>
      <c r="G54" s="970">
        <v>0</v>
      </c>
      <c r="H54" s="979">
        <v>0</v>
      </c>
    </row>
    <row r="55" spans="2:8" ht="25.5" hidden="1">
      <c r="B55" s="980" t="s">
        <v>660</v>
      </c>
      <c r="C55" s="970">
        <v>0</v>
      </c>
      <c r="D55" s="970">
        <v>0</v>
      </c>
      <c r="E55" s="970">
        <v>0</v>
      </c>
      <c r="F55" s="970">
        <v>0</v>
      </c>
      <c r="G55" s="970">
        <v>0</v>
      </c>
      <c r="H55" s="979">
        <v>0</v>
      </c>
    </row>
    <row r="56" spans="2:8" ht="38.25" hidden="1">
      <c r="B56" s="980" t="s">
        <v>659</v>
      </c>
      <c r="C56" s="970">
        <v>0</v>
      </c>
      <c r="D56" s="970">
        <v>0</v>
      </c>
      <c r="E56" s="970">
        <v>0</v>
      </c>
      <c r="F56" s="970">
        <v>0</v>
      </c>
      <c r="G56" s="970">
        <v>0</v>
      </c>
      <c r="H56" s="979">
        <v>0</v>
      </c>
    </row>
    <row r="57" spans="2:8" ht="25.5">
      <c r="B57" s="978" t="s">
        <v>1089</v>
      </c>
      <c r="C57" s="970">
        <v>0</v>
      </c>
      <c r="D57" s="970">
        <v>0</v>
      </c>
      <c r="E57" s="970">
        <v>0</v>
      </c>
      <c r="F57" s="970">
        <v>0</v>
      </c>
      <c r="G57" s="970">
        <v>0</v>
      </c>
      <c r="H57" s="979">
        <v>0</v>
      </c>
    </row>
    <row r="58" spans="2:8">
      <c r="B58" s="978" t="s">
        <v>658</v>
      </c>
      <c r="C58" s="970">
        <v>7.5837734699999997</v>
      </c>
      <c r="D58" s="970">
        <v>6.2613390000000004</v>
      </c>
      <c r="E58" s="970">
        <v>13.845112469999998</v>
      </c>
      <c r="F58" s="970">
        <v>12.22939</v>
      </c>
      <c r="G58" s="970">
        <v>0.41660599999999998</v>
      </c>
      <c r="H58" s="979">
        <v>12.645996</v>
      </c>
    </row>
    <row r="59" spans="2:8">
      <c r="B59" s="980" t="s">
        <v>657</v>
      </c>
      <c r="C59" s="970">
        <v>0</v>
      </c>
      <c r="D59" s="970">
        <v>0</v>
      </c>
      <c r="E59" s="970">
        <v>0</v>
      </c>
      <c r="F59" s="970">
        <v>1.301051</v>
      </c>
      <c r="G59" s="970">
        <v>0</v>
      </c>
      <c r="H59" s="979">
        <v>1.301051</v>
      </c>
    </row>
    <row r="60" spans="2:8">
      <c r="B60" s="980" t="s">
        <v>656</v>
      </c>
      <c r="C60" s="970">
        <v>7.5837734699999997</v>
      </c>
      <c r="D60" s="970">
        <v>6.2613390000000004</v>
      </c>
      <c r="E60" s="970">
        <v>13.845112469999998</v>
      </c>
      <c r="F60" s="970">
        <v>10.928338999999999</v>
      </c>
      <c r="G60" s="970">
        <v>0.41660599999999998</v>
      </c>
      <c r="H60" s="979">
        <v>11.344944999999999</v>
      </c>
    </row>
    <row r="61" spans="2:8">
      <c r="B61" s="978" t="s">
        <v>655</v>
      </c>
      <c r="C61" s="970">
        <v>2408.1086281900002</v>
      </c>
      <c r="D61" s="970">
        <v>99.958206000000004</v>
      </c>
      <c r="E61" s="970">
        <v>2508.06683419</v>
      </c>
      <c r="F61" s="970">
        <v>2170.8355538800001</v>
      </c>
      <c r="G61" s="970">
        <v>120.996173</v>
      </c>
      <c r="H61" s="979">
        <v>2291.8317268800001</v>
      </c>
    </row>
    <row r="62" spans="2:8">
      <c r="B62" s="981" t="s">
        <v>654</v>
      </c>
      <c r="C62" s="970">
        <v>1593.6590111800001</v>
      </c>
      <c r="D62" s="970">
        <v>56.559748999999996</v>
      </c>
      <c r="E62" s="970">
        <v>1650.2187601800001</v>
      </c>
      <c r="F62" s="970">
        <v>1743.96807076</v>
      </c>
      <c r="G62" s="970">
        <v>61.274802000000001</v>
      </c>
      <c r="H62" s="979">
        <v>1805.24287276</v>
      </c>
    </row>
    <row r="63" spans="2:8">
      <c r="B63" s="980" t="s">
        <v>653</v>
      </c>
      <c r="C63" s="970">
        <v>1519.63420118</v>
      </c>
      <c r="D63" s="970">
        <v>56.559748999999996</v>
      </c>
      <c r="E63" s="970">
        <v>1576.19395018</v>
      </c>
      <c r="F63" s="970">
        <v>1620.3007401700002</v>
      </c>
      <c r="G63" s="970">
        <v>61.274802000000001</v>
      </c>
      <c r="H63" s="979">
        <v>1681.5755421700001</v>
      </c>
    </row>
    <row r="64" spans="2:8">
      <c r="B64" s="980" t="s">
        <v>652</v>
      </c>
      <c r="C64" s="970">
        <v>72.444903999999994</v>
      </c>
      <c r="D64" s="970">
        <v>0</v>
      </c>
      <c r="E64" s="970">
        <v>72.444903999999994</v>
      </c>
      <c r="F64" s="970">
        <v>123.55330959</v>
      </c>
      <c r="G64" s="970">
        <v>0</v>
      </c>
      <c r="H64" s="979">
        <v>123.55330959</v>
      </c>
    </row>
    <row r="65" spans="2:8">
      <c r="B65" s="980" t="s">
        <v>651</v>
      </c>
      <c r="C65" s="970">
        <v>1.579906</v>
      </c>
      <c r="D65" s="970">
        <v>0</v>
      </c>
      <c r="E65" s="970">
        <v>1.579906</v>
      </c>
      <c r="F65" s="970">
        <v>0.114021</v>
      </c>
      <c r="G65" s="970">
        <v>0</v>
      </c>
      <c r="H65" s="979">
        <v>0.114021</v>
      </c>
    </row>
    <row r="66" spans="2:8" ht="17.25" customHeight="1">
      <c r="B66" s="981" t="s">
        <v>650</v>
      </c>
      <c r="C66" s="970">
        <v>348.59239258999997</v>
      </c>
      <c r="D66" s="970">
        <v>0.63884300000000005</v>
      </c>
      <c r="E66" s="970">
        <v>349.23123558999998</v>
      </c>
      <c r="F66" s="970">
        <v>75.473912900000002</v>
      </c>
      <c r="G66" s="970">
        <v>0.36302899999999999</v>
      </c>
      <c r="H66" s="979">
        <v>75.836941899999999</v>
      </c>
    </row>
    <row r="67" spans="2:8">
      <c r="B67" s="980" t="s">
        <v>1090</v>
      </c>
      <c r="C67" s="970">
        <v>1.3539410000000001</v>
      </c>
      <c r="D67" s="970">
        <v>0</v>
      </c>
      <c r="E67" s="970">
        <v>1.3539410000000001</v>
      </c>
      <c r="F67" s="970">
        <v>2.2995869999999998</v>
      </c>
      <c r="G67" s="970">
        <v>0</v>
      </c>
      <c r="H67" s="979">
        <v>2.2995869999999998</v>
      </c>
    </row>
    <row r="68" spans="2:8" ht="25.5">
      <c r="B68" s="980" t="s">
        <v>649</v>
      </c>
      <c r="C68" s="970">
        <v>346.48624858999995</v>
      </c>
      <c r="D68" s="970">
        <v>0.63884300000000005</v>
      </c>
      <c r="E68" s="970">
        <v>347.12509158999995</v>
      </c>
      <c r="F68" s="970">
        <v>72.086803900000007</v>
      </c>
      <c r="G68" s="970">
        <v>0.36302899999999999</v>
      </c>
      <c r="H68" s="979">
        <v>72.449832900000004</v>
      </c>
    </row>
    <row r="69" spans="2:8">
      <c r="B69" s="980" t="s">
        <v>648</v>
      </c>
      <c r="C69" s="970">
        <v>0.75220299999999995</v>
      </c>
      <c r="D69" s="970">
        <v>0</v>
      </c>
      <c r="E69" s="970">
        <v>0.75220299999999995</v>
      </c>
      <c r="F69" s="970">
        <v>1.0875220000000001</v>
      </c>
      <c r="G69" s="970">
        <v>0</v>
      </c>
      <c r="H69" s="979">
        <v>1.0875220000000001</v>
      </c>
    </row>
    <row r="70" spans="2:8">
      <c r="B70" s="981" t="s">
        <v>647</v>
      </c>
      <c r="C70" s="970">
        <v>465.85722442000002</v>
      </c>
      <c r="D70" s="970">
        <v>42.759613999999999</v>
      </c>
      <c r="E70" s="970">
        <v>508.61683842000002</v>
      </c>
      <c r="F70" s="970">
        <v>351.39357022000002</v>
      </c>
      <c r="G70" s="970">
        <v>59.358342</v>
      </c>
      <c r="H70" s="979">
        <v>410.75191222000001</v>
      </c>
    </row>
    <row r="71" spans="2:8">
      <c r="B71" s="980" t="s">
        <v>646</v>
      </c>
      <c r="C71" s="970">
        <v>307.30403511000003</v>
      </c>
      <c r="D71" s="970">
        <v>2.8005490000000002</v>
      </c>
      <c r="E71" s="970">
        <v>310.10458411000002</v>
      </c>
      <c r="F71" s="970">
        <v>215.27442908</v>
      </c>
      <c r="G71" s="970">
        <v>10.575574</v>
      </c>
      <c r="H71" s="979">
        <v>225.85000308000002</v>
      </c>
    </row>
    <row r="72" spans="2:8">
      <c r="B72" s="980" t="s">
        <v>645</v>
      </c>
      <c r="C72" s="970">
        <v>127.67976940000001</v>
      </c>
      <c r="D72" s="970">
        <v>38.696790999999997</v>
      </c>
      <c r="E72" s="970">
        <v>166.37656040000002</v>
      </c>
      <c r="F72" s="970">
        <v>99.789774519999995</v>
      </c>
      <c r="G72" s="970">
        <v>46.387261000000002</v>
      </c>
      <c r="H72" s="979">
        <v>146.17703551999998</v>
      </c>
    </row>
    <row r="73" spans="2:8">
      <c r="B73" s="980" t="s">
        <v>644</v>
      </c>
      <c r="C73" s="970">
        <v>30.873419909999999</v>
      </c>
      <c r="D73" s="970">
        <v>1.2622739999999999</v>
      </c>
      <c r="E73" s="970">
        <v>32.135693910000001</v>
      </c>
      <c r="F73" s="970">
        <v>36.329366620000002</v>
      </c>
      <c r="G73" s="970">
        <v>2.3955069999999998</v>
      </c>
      <c r="H73" s="979">
        <v>38.724873620000004</v>
      </c>
    </row>
    <row r="74" spans="2:8">
      <c r="B74" s="981" t="s">
        <v>643</v>
      </c>
      <c r="C74" s="970">
        <v>0</v>
      </c>
      <c r="D74" s="970">
        <v>0</v>
      </c>
      <c r="E74" s="970">
        <v>0</v>
      </c>
      <c r="F74" s="970">
        <v>0</v>
      </c>
      <c r="G74" s="970">
        <v>0</v>
      </c>
      <c r="H74" s="979">
        <v>0</v>
      </c>
    </row>
    <row r="75" spans="2:8">
      <c r="B75" s="978" t="s">
        <v>642</v>
      </c>
      <c r="C75" s="970">
        <v>391.75739489</v>
      </c>
      <c r="D75" s="970">
        <v>69.392781999999997</v>
      </c>
      <c r="E75" s="970">
        <v>461.15017689000001</v>
      </c>
      <c r="F75" s="970">
        <v>434.58846361000002</v>
      </c>
      <c r="G75" s="970">
        <v>149.495743</v>
      </c>
      <c r="H75" s="979">
        <v>584.08420661000002</v>
      </c>
    </row>
    <row r="76" spans="2:8" ht="25.5">
      <c r="B76" s="981" t="s">
        <v>641</v>
      </c>
      <c r="C76" s="970">
        <v>146.42959800999998</v>
      </c>
      <c r="D76" s="970">
        <v>12.574692000000001</v>
      </c>
      <c r="E76" s="970">
        <v>159.00429000999998</v>
      </c>
      <c r="F76" s="970">
        <v>149.53770994999999</v>
      </c>
      <c r="G76" s="970">
        <v>9.353809</v>
      </c>
      <c r="H76" s="979">
        <v>158.89151894999998</v>
      </c>
    </row>
    <row r="77" spans="2:8">
      <c r="B77" s="980" t="s">
        <v>640</v>
      </c>
      <c r="C77" s="970">
        <v>141.81179200999998</v>
      </c>
      <c r="D77" s="970">
        <v>11.674695</v>
      </c>
      <c r="E77" s="970">
        <v>153.48648700999999</v>
      </c>
      <c r="F77" s="970">
        <v>145.10564495</v>
      </c>
      <c r="G77" s="970">
        <v>8.5622769999999999</v>
      </c>
      <c r="H77" s="979">
        <v>153.66792194999999</v>
      </c>
    </row>
    <row r="78" spans="2:8">
      <c r="B78" s="980" t="s">
        <v>639</v>
      </c>
      <c r="C78" s="970">
        <v>4.6178059999999999</v>
      </c>
      <c r="D78" s="970">
        <v>0.89999700000000005</v>
      </c>
      <c r="E78" s="970">
        <v>5.5178029999999998</v>
      </c>
      <c r="F78" s="970">
        <v>4.4320649999999997</v>
      </c>
      <c r="G78" s="970">
        <v>0.79153200000000001</v>
      </c>
      <c r="H78" s="979">
        <v>5.2235969999999998</v>
      </c>
    </row>
    <row r="79" spans="2:8">
      <c r="B79" s="981" t="s">
        <v>638</v>
      </c>
      <c r="C79" s="970">
        <v>243.35330737999999</v>
      </c>
      <c r="D79" s="970">
        <v>56.818089999999998</v>
      </c>
      <c r="E79" s="970">
        <v>300.17139737999997</v>
      </c>
      <c r="F79" s="970">
        <v>281.97184865999998</v>
      </c>
      <c r="G79" s="970">
        <v>140.14193399999999</v>
      </c>
      <c r="H79" s="979">
        <v>422.11378265999997</v>
      </c>
    </row>
    <row r="80" spans="2:8">
      <c r="B80" s="980" t="s">
        <v>637</v>
      </c>
      <c r="C80" s="970">
        <v>240.56969265000001</v>
      </c>
      <c r="D80" s="970">
        <v>37.902923999999999</v>
      </c>
      <c r="E80" s="970">
        <v>278.47261664999996</v>
      </c>
      <c r="F80" s="970">
        <v>279.99755970000001</v>
      </c>
      <c r="G80" s="970">
        <v>104.75882900000001</v>
      </c>
      <c r="H80" s="979">
        <v>384.7563887</v>
      </c>
    </row>
    <row r="81" spans="2:8">
      <c r="B81" s="980" t="s">
        <v>636</v>
      </c>
      <c r="C81" s="970">
        <v>1.4892487299999999</v>
      </c>
      <c r="D81" s="970">
        <v>6.3765000000000002E-2</v>
      </c>
      <c r="E81" s="970">
        <v>1.55301373</v>
      </c>
      <c r="F81" s="970">
        <v>1.6055189599999999</v>
      </c>
      <c r="G81" s="970">
        <v>7.3996999999999993E-2</v>
      </c>
      <c r="H81" s="979">
        <v>1.67951596</v>
      </c>
    </row>
    <row r="82" spans="2:8">
      <c r="B82" s="980" t="s">
        <v>635</v>
      </c>
      <c r="C82" s="970">
        <v>0</v>
      </c>
      <c r="D82" s="970">
        <v>18.733653</v>
      </c>
      <c r="E82" s="970">
        <v>18.733653</v>
      </c>
      <c r="F82" s="970">
        <v>0</v>
      </c>
      <c r="G82" s="970">
        <v>34.948796999999999</v>
      </c>
      <c r="H82" s="979">
        <v>34.948796999999999</v>
      </c>
    </row>
    <row r="83" spans="2:8">
      <c r="B83" s="980" t="s">
        <v>634</v>
      </c>
      <c r="C83" s="970">
        <v>1.2943659999999999</v>
      </c>
      <c r="D83" s="970">
        <v>0.11774800000000001</v>
      </c>
      <c r="E83" s="970">
        <v>1.4121140000000001</v>
      </c>
      <c r="F83" s="970">
        <v>0.36876999999999999</v>
      </c>
      <c r="G83" s="970">
        <v>0.36031099999999999</v>
      </c>
      <c r="H83" s="979">
        <v>0.72908099999999998</v>
      </c>
    </row>
    <row r="84" spans="2:8">
      <c r="B84" s="981" t="s">
        <v>633</v>
      </c>
      <c r="C84" s="970">
        <v>1.9744895</v>
      </c>
      <c r="D84" s="970">
        <v>0</v>
      </c>
      <c r="E84" s="970">
        <v>1.9744895</v>
      </c>
      <c r="F84" s="970">
        <v>3.0789049999999998</v>
      </c>
      <c r="G84" s="970">
        <v>0</v>
      </c>
      <c r="H84" s="979">
        <v>3.0789049999999998</v>
      </c>
    </row>
    <row r="85" spans="2:8">
      <c r="B85" s="981" t="s">
        <v>632</v>
      </c>
      <c r="C85" s="970">
        <v>462.05036681000001</v>
      </c>
      <c r="D85" s="970">
        <v>38.327769000000004</v>
      </c>
      <c r="E85" s="970">
        <v>500.37813581</v>
      </c>
      <c r="F85" s="970">
        <v>504.71064760000002</v>
      </c>
      <c r="G85" s="970">
        <v>33.299278999999999</v>
      </c>
      <c r="H85" s="979">
        <v>538.00992659999997</v>
      </c>
    </row>
    <row r="86" spans="2:8">
      <c r="B86" s="980" t="s">
        <v>631</v>
      </c>
      <c r="C86" s="970">
        <v>2.9444379999999999</v>
      </c>
      <c r="D86" s="970">
        <v>34.975769</v>
      </c>
      <c r="E86" s="970">
        <v>37.920206999999998</v>
      </c>
      <c r="F86" s="970">
        <v>3.2459009999999999</v>
      </c>
      <c r="G86" s="970">
        <v>29.890280000000001</v>
      </c>
      <c r="H86" s="979">
        <v>33.136181000000001</v>
      </c>
    </row>
    <row r="87" spans="2:8">
      <c r="B87" s="980" t="s">
        <v>630</v>
      </c>
      <c r="C87" s="970">
        <v>399.51898734000002</v>
      </c>
      <c r="D87" s="970">
        <v>2.4991880000000002</v>
      </c>
      <c r="E87" s="970">
        <v>402.01817534000003</v>
      </c>
      <c r="F87" s="970">
        <v>436.28085700000003</v>
      </c>
      <c r="G87" s="970">
        <v>0</v>
      </c>
      <c r="H87" s="979">
        <v>436.28085700000003</v>
      </c>
    </row>
    <row r="88" spans="2:8">
      <c r="B88" s="980" t="s">
        <v>629</v>
      </c>
      <c r="C88" s="970">
        <v>59.586941469999999</v>
      </c>
      <c r="D88" s="970">
        <v>0.85281200000000001</v>
      </c>
      <c r="E88" s="970">
        <v>60.439753469999999</v>
      </c>
      <c r="F88" s="970">
        <v>65.183889600000001</v>
      </c>
      <c r="G88" s="970">
        <v>3.4089990000000001</v>
      </c>
      <c r="H88" s="979">
        <v>68.592888599999995</v>
      </c>
    </row>
    <row r="89" spans="2:8" ht="25.5">
      <c r="B89" s="983" t="s">
        <v>628</v>
      </c>
      <c r="C89" s="970">
        <v>0</v>
      </c>
      <c r="D89" s="970">
        <v>0</v>
      </c>
      <c r="E89" s="970">
        <v>0</v>
      </c>
      <c r="F89" s="970">
        <v>0</v>
      </c>
      <c r="G89" s="970">
        <v>0</v>
      </c>
      <c r="H89" s="979">
        <v>0</v>
      </c>
    </row>
    <row r="90" spans="2:8">
      <c r="B90" s="983" t="s">
        <v>627</v>
      </c>
      <c r="C90" s="970">
        <v>13151.89729243</v>
      </c>
      <c r="D90" s="970">
        <v>3264.2536989999999</v>
      </c>
      <c r="E90" s="970">
        <v>16416.15099143</v>
      </c>
      <c r="F90" s="970">
        <v>13640.641821559999</v>
      </c>
      <c r="G90" s="970">
        <v>3920.94337</v>
      </c>
      <c r="H90" s="979">
        <v>17561.585191559996</v>
      </c>
    </row>
    <row r="91" spans="2:8">
      <c r="B91" s="983" t="s">
        <v>626</v>
      </c>
      <c r="C91" s="970">
        <v>775.94509800000003</v>
      </c>
      <c r="D91" s="970">
        <v>0</v>
      </c>
      <c r="E91" s="970">
        <v>775.94509800000003</v>
      </c>
      <c r="F91" s="970">
        <v>856.05706399999997</v>
      </c>
      <c r="G91" s="970">
        <v>0</v>
      </c>
      <c r="H91" s="979">
        <v>856.05706399999997</v>
      </c>
    </row>
    <row r="92" spans="2:8">
      <c r="B92" s="984" t="s">
        <v>470</v>
      </c>
      <c r="C92" s="968"/>
      <c r="D92" s="968"/>
      <c r="E92" s="968"/>
      <c r="F92" s="968"/>
      <c r="G92" s="968"/>
      <c r="H92" s="985"/>
    </row>
    <row r="93" spans="2:8">
      <c r="B93" s="981" t="s">
        <v>625</v>
      </c>
      <c r="C93" s="970">
        <v>4434.6786108600008</v>
      </c>
      <c r="D93" s="970">
        <v>1037.442086</v>
      </c>
      <c r="E93" s="970">
        <v>5472.1206968600009</v>
      </c>
      <c r="F93" s="970">
        <v>4770.9542225300002</v>
      </c>
      <c r="G93" s="970">
        <v>1032.933597</v>
      </c>
      <c r="H93" s="979">
        <v>5803.8878195299994</v>
      </c>
    </row>
    <row r="94" spans="2:8">
      <c r="B94" s="981" t="s">
        <v>624</v>
      </c>
      <c r="C94" s="970">
        <v>3019.9903530000001</v>
      </c>
      <c r="D94" s="970">
        <v>968.28255899999999</v>
      </c>
      <c r="E94" s="970">
        <v>3988.2729119999999</v>
      </c>
      <c r="F94" s="970">
        <v>3047.502371</v>
      </c>
      <c r="G94" s="970">
        <v>940.77053899999999</v>
      </c>
      <c r="H94" s="979">
        <v>3988.2729100000001</v>
      </c>
    </row>
    <row r="95" spans="2:8">
      <c r="B95" s="980" t="s">
        <v>623</v>
      </c>
      <c r="C95" s="970">
        <v>3019.9903530000001</v>
      </c>
      <c r="D95" s="970">
        <v>968.28255899999999</v>
      </c>
      <c r="E95" s="970">
        <v>3988.2729119999999</v>
      </c>
      <c r="F95" s="970">
        <v>3047.502371</v>
      </c>
      <c r="G95" s="970">
        <v>940.77053899999999</v>
      </c>
      <c r="H95" s="979">
        <v>3988.2729100000001</v>
      </c>
    </row>
    <row r="96" spans="2:8" hidden="1">
      <c r="B96" s="980" t="s">
        <v>622</v>
      </c>
      <c r="C96" s="970">
        <v>0</v>
      </c>
      <c r="D96" s="970">
        <v>0</v>
      </c>
      <c r="E96" s="970">
        <v>0</v>
      </c>
      <c r="F96" s="970">
        <v>0</v>
      </c>
      <c r="G96" s="970">
        <v>0</v>
      </c>
      <c r="H96" s="979">
        <v>0</v>
      </c>
    </row>
    <row r="97" spans="2:8" hidden="1">
      <c r="B97" s="980" t="s">
        <v>621</v>
      </c>
      <c r="C97" s="970">
        <v>0</v>
      </c>
      <c r="D97" s="970">
        <v>0</v>
      </c>
      <c r="E97" s="970">
        <v>0</v>
      </c>
      <c r="F97" s="970">
        <v>0</v>
      </c>
      <c r="G97" s="970">
        <v>0</v>
      </c>
      <c r="H97" s="979">
        <v>0</v>
      </c>
    </row>
    <row r="98" spans="2:8">
      <c r="B98" s="981" t="s">
        <v>620</v>
      </c>
      <c r="C98" s="970">
        <v>76.161591999999999</v>
      </c>
      <c r="D98" s="970">
        <v>0</v>
      </c>
      <c r="E98" s="970">
        <v>76.161591999999999</v>
      </c>
      <c r="F98" s="970">
        <v>76.161591999999999</v>
      </c>
      <c r="G98" s="970">
        <v>0</v>
      </c>
      <c r="H98" s="979">
        <v>76.161591999999999</v>
      </c>
    </row>
    <row r="99" spans="2:8">
      <c r="B99" s="981" t="s">
        <v>619</v>
      </c>
      <c r="C99" s="970">
        <v>312.77411224000002</v>
      </c>
      <c r="D99" s="970">
        <v>4.6802250000000001</v>
      </c>
      <c r="E99" s="970">
        <v>317.45433724000003</v>
      </c>
      <c r="F99" s="970">
        <v>275.99322788000001</v>
      </c>
      <c r="G99" s="970">
        <v>5.4755039999999999</v>
      </c>
      <c r="H99" s="979">
        <v>281.46873188000001</v>
      </c>
    </row>
    <row r="100" spans="2:8">
      <c r="B100" s="980" t="s">
        <v>618</v>
      </c>
      <c r="C100" s="970">
        <v>276.64657999999997</v>
      </c>
      <c r="D100" s="970">
        <v>0</v>
      </c>
      <c r="E100" s="970">
        <v>276.64657999999997</v>
      </c>
      <c r="F100" s="970">
        <v>279.74702000000002</v>
      </c>
      <c r="G100" s="970">
        <v>0</v>
      </c>
      <c r="H100" s="979">
        <v>279.74702000000002</v>
      </c>
    </row>
    <row r="101" spans="2:8">
      <c r="B101" s="980" t="s">
        <v>617</v>
      </c>
      <c r="C101" s="970">
        <v>36.127532240000001</v>
      </c>
      <c r="D101" s="970">
        <v>4.6802250000000001</v>
      </c>
      <c r="E101" s="970">
        <v>40.807757240000001</v>
      </c>
      <c r="F101" s="970">
        <v>-3.6361561200000003</v>
      </c>
      <c r="G101" s="970">
        <v>5.4755039999999999</v>
      </c>
      <c r="H101" s="979">
        <v>1.8393478799999998</v>
      </c>
    </row>
    <row r="102" spans="2:8" hidden="1">
      <c r="B102" s="980" t="s">
        <v>616</v>
      </c>
      <c r="C102" s="970">
        <v>0</v>
      </c>
      <c r="D102" s="970">
        <v>0</v>
      </c>
      <c r="E102" s="970">
        <v>0</v>
      </c>
      <c r="F102" s="970">
        <v>-0.117636</v>
      </c>
      <c r="G102" s="970">
        <v>0</v>
      </c>
      <c r="H102" s="979">
        <v>-0.117636</v>
      </c>
    </row>
    <row r="103" spans="2:8">
      <c r="B103" s="981" t="s">
        <v>615</v>
      </c>
      <c r="C103" s="970">
        <v>701.78272800000002</v>
      </c>
      <c r="D103" s="970">
        <v>64.839557999999997</v>
      </c>
      <c r="E103" s="970">
        <v>766.62228600000003</v>
      </c>
      <c r="F103" s="970">
        <v>810.71644100000003</v>
      </c>
      <c r="G103" s="970">
        <v>80.674717000000001</v>
      </c>
      <c r="H103" s="979">
        <v>891.39115800000002</v>
      </c>
    </row>
    <row r="104" spans="2:8">
      <c r="B104" s="980" t="s">
        <v>614</v>
      </c>
      <c r="C104" s="970">
        <v>607.33043699999996</v>
      </c>
      <c r="D104" s="970">
        <v>74.605528000000007</v>
      </c>
      <c r="E104" s="970">
        <v>681.93596500000001</v>
      </c>
      <c r="F104" s="970">
        <v>687.77684199999999</v>
      </c>
      <c r="G104" s="970">
        <v>90.440686999999997</v>
      </c>
      <c r="H104" s="979">
        <v>778.21752900000001</v>
      </c>
    </row>
    <row r="105" spans="2:8">
      <c r="B105" s="980" t="s">
        <v>613</v>
      </c>
      <c r="C105" s="970">
        <v>92.821100000000001</v>
      </c>
      <c r="D105" s="970">
        <v>0</v>
      </c>
      <c r="E105" s="970">
        <v>92.821100000000001</v>
      </c>
      <c r="F105" s="970">
        <v>121.308408</v>
      </c>
      <c r="G105" s="970">
        <v>0</v>
      </c>
      <c r="H105" s="979">
        <v>121.308408</v>
      </c>
    </row>
    <row r="106" spans="2:8" hidden="1">
      <c r="B106" s="980" t="s">
        <v>612</v>
      </c>
      <c r="C106" s="970">
        <v>0</v>
      </c>
      <c r="D106" s="970">
        <v>0</v>
      </c>
      <c r="E106" s="970">
        <v>0</v>
      </c>
      <c r="F106" s="970">
        <v>0</v>
      </c>
      <c r="G106" s="970">
        <v>0</v>
      </c>
      <c r="H106" s="979">
        <v>0</v>
      </c>
    </row>
    <row r="107" spans="2:8">
      <c r="B107" s="980" t="s">
        <v>611</v>
      </c>
      <c r="C107" s="970">
        <v>0</v>
      </c>
      <c r="D107" s="970">
        <v>9.7659699999999994</v>
      </c>
      <c r="E107" s="970">
        <v>9.7659699999999994</v>
      </c>
      <c r="F107" s="970">
        <v>0</v>
      </c>
      <c r="G107" s="970">
        <v>9.7659699999999994</v>
      </c>
      <c r="H107" s="979">
        <v>9.7659699999999994</v>
      </c>
    </row>
    <row r="108" spans="2:8">
      <c r="B108" s="980" t="s">
        <v>1091</v>
      </c>
      <c r="C108" s="970">
        <v>1.6311910000000001</v>
      </c>
      <c r="D108" s="970">
        <v>0</v>
      </c>
      <c r="E108" s="970">
        <v>1.6311910000000001</v>
      </c>
      <c r="F108" s="970">
        <v>1.6311910000000001</v>
      </c>
      <c r="G108" s="970">
        <v>0</v>
      </c>
      <c r="H108" s="979">
        <v>1.6311910000000001</v>
      </c>
    </row>
    <row r="109" spans="2:8">
      <c r="B109" s="981" t="s">
        <v>610</v>
      </c>
      <c r="C109" s="970">
        <v>239.09763376999999</v>
      </c>
      <c r="D109" s="970">
        <v>83.596637000000001</v>
      </c>
      <c r="E109" s="970">
        <v>322.69427077</v>
      </c>
      <c r="F109" s="970">
        <v>333.20901714999997</v>
      </c>
      <c r="G109" s="970">
        <v>90.684393999999998</v>
      </c>
      <c r="H109" s="979">
        <v>423.89341114999996</v>
      </c>
    </row>
    <row r="110" spans="2:8">
      <c r="B110" s="981" t="s">
        <v>609</v>
      </c>
      <c r="C110" s="970">
        <v>255.52991399999999</v>
      </c>
      <c r="D110" s="970">
        <v>85.734768000000003</v>
      </c>
      <c r="E110" s="970">
        <v>341.26468199999999</v>
      </c>
      <c r="F110" s="970">
        <v>241.92894899999999</v>
      </c>
      <c r="G110" s="970">
        <v>128.317172</v>
      </c>
      <c r="H110" s="979">
        <v>370.24612100000002</v>
      </c>
    </row>
    <row r="111" spans="2:8">
      <c r="B111" s="981" t="s">
        <v>608</v>
      </c>
      <c r="C111" s="970">
        <v>340.40210585</v>
      </c>
      <c r="D111" s="970">
        <v>49.394272000000001</v>
      </c>
      <c r="E111" s="970">
        <v>389.79637785</v>
      </c>
      <c r="F111" s="970">
        <v>524.23275450000006</v>
      </c>
      <c r="G111" s="970">
        <v>67.137601000000004</v>
      </c>
      <c r="H111" s="979">
        <v>591.37035549999996</v>
      </c>
    </row>
    <row r="112" spans="2:8">
      <c r="B112" s="981" t="s">
        <v>607</v>
      </c>
      <c r="C112" s="970">
        <v>0</v>
      </c>
      <c r="D112" s="970">
        <v>47.616396999999999</v>
      </c>
      <c r="E112" s="970">
        <v>47.616396999999999</v>
      </c>
      <c r="F112" s="970">
        <v>54.932231999999999</v>
      </c>
      <c r="G112" s="970">
        <v>23.491986000000001</v>
      </c>
      <c r="H112" s="979">
        <v>78.424217999999996</v>
      </c>
    </row>
    <row r="113" spans="2:8">
      <c r="B113" s="978" t="s">
        <v>606</v>
      </c>
      <c r="C113" s="970">
        <v>36.888840000000002</v>
      </c>
      <c r="D113" s="970">
        <v>0</v>
      </c>
      <c r="E113" s="970">
        <v>36.888840000000002</v>
      </c>
      <c r="F113" s="970">
        <v>76.993375</v>
      </c>
      <c r="G113" s="970">
        <v>0</v>
      </c>
      <c r="H113" s="979">
        <v>76.993375</v>
      </c>
    </row>
    <row r="114" spans="2:8">
      <c r="B114" s="981" t="s">
        <v>605</v>
      </c>
      <c r="C114" s="970">
        <v>6918.5277500000002</v>
      </c>
      <c r="D114" s="970">
        <v>2117.613687</v>
      </c>
      <c r="E114" s="970">
        <v>9036.1414370000002</v>
      </c>
      <c r="F114" s="970">
        <v>7268.2082970000001</v>
      </c>
      <c r="G114" s="970">
        <v>2778.533504</v>
      </c>
      <c r="H114" s="979">
        <v>10046.741801</v>
      </c>
    </row>
    <row r="115" spans="2:8">
      <c r="B115" s="981" t="s">
        <v>1092</v>
      </c>
      <c r="C115" s="970">
        <v>2882.7506450000001</v>
      </c>
      <c r="D115" s="970">
        <v>27.424154999999999</v>
      </c>
      <c r="E115" s="970">
        <v>2910.1747999999998</v>
      </c>
      <c r="F115" s="970">
        <v>3150.54034</v>
      </c>
      <c r="G115" s="970">
        <v>30.422184999999999</v>
      </c>
      <c r="H115" s="979">
        <v>3180.9625249999999</v>
      </c>
    </row>
    <row r="116" spans="2:8">
      <c r="B116" s="981" t="s">
        <v>604</v>
      </c>
      <c r="C116" s="970">
        <v>0</v>
      </c>
      <c r="D116" s="970">
        <v>2053.242663</v>
      </c>
      <c r="E116" s="970">
        <v>2053.242663</v>
      </c>
      <c r="F116" s="970">
        <v>0</v>
      </c>
      <c r="G116" s="970">
        <v>2709.1143240000001</v>
      </c>
      <c r="H116" s="979">
        <v>2709.1143240000001</v>
      </c>
    </row>
    <row r="117" spans="2:8">
      <c r="B117" s="981" t="s">
        <v>1093</v>
      </c>
      <c r="C117" s="970">
        <v>3980.2170449999999</v>
      </c>
      <c r="D117" s="970">
        <v>36.921332999999997</v>
      </c>
      <c r="E117" s="970">
        <v>4017.1383780000001</v>
      </c>
      <c r="F117" s="970">
        <v>4040.817462</v>
      </c>
      <c r="G117" s="970">
        <v>38.996994999999998</v>
      </c>
      <c r="H117" s="979">
        <v>4079.8144569999999</v>
      </c>
    </row>
    <row r="118" spans="2:8">
      <c r="B118" s="981" t="s">
        <v>1094</v>
      </c>
      <c r="C118" s="970">
        <v>55.56006</v>
      </c>
      <c r="D118" s="970">
        <v>0</v>
      </c>
      <c r="E118" s="970">
        <v>55.56006</v>
      </c>
      <c r="F118" s="970">
        <v>76.850494999999995</v>
      </c>
      <c r="G118" s="970">
        <v>0</v>
      </c>
      <c r="H118" s="979">
        <v>76.850494999999995</v>
      </c>
    </row>
    <row r="119" spans="2:8" hidden="1">
      <c r="B119" s="981" t="s">
        <v>603</v>
      </c>
      <c r="C119" s="970">
        <v>0</v>
      </c>
      <c r="D119" s="970">
        <v>0</v>
      </c>
      <c r="E119" s="970">
        <v>0</v>
      </c>
      <c r="F119" s="970">
        <v>0</v>
      </c>
      <c r="G119" s="970">
        <v>0</v>
      </c>
      <c r="H119" s="979">
        <v>0</v>
      </c>
    </row>
    <row r="120" spans="2:8" hidden="1">
      <c r="B120" s="981" t="s">
        <v>602</v>
      </c>
      <c r="C120" s="970">
        <v>0</v>
      </c>
      <c r="D120" s="970">
        <v>2.5536E-2</v>
      </c>
      <c r="E120" s="970">
        <v>2.5536E-2</v>
      </c>
      <c r="F120" s="970">
        <v>0</v>
      </c>
      <c r="G120" s="970">
        <v>0</v>
      </c>
      <c r="H120" s="979">
        <v>0</v>
      </c>
    </row>
    <row r="121" spans="2:8" ht="25.5">
      <c r="B121" s="978" t="s">
        <v>1095</v>
      </c>
      <c r="C121" s="970">
        <v>0</v>
      </c>
      <c r="D121" s="970">
        <v>0</v>
      </c>
      <c r="E121" s="970">
        <v>0</v>
      </c>
      <c r="F121" s="970">
        <v>0</v>
      </c>
      <c r="G121" s="970">
        <v>0</v>
      </c>
      <c r="H121" s="979">
        <v>0</v>
      </c>
    </row>
    <row r="122" spans="2:8">
      <c r="B122" s="978" t="s">
        <v>601</v>
      </c>
      <c r="C122" s="970">
        <v>50.350807719999999</v>
      </c>
      <c r="D122" s="970">
        <v>2.3304</v>
      </c>
      <c r="E122" s="970">
        <v>52.681207719999996</v>
      </c>
      <c r="F122" s="970">
        <v>54.368574989999999</v>
      </c>
      <c r="G122" s="970">
        <v>3.311747</v>
      </c>
      <c r="H122" s="979">
        <v>57.680321990000003</v>
      </c>
    </row>
    <row r="123" spans="2:8">
      <c r="B123" s="980" t="s">
        <v>600</v>
      </c>
      <c r="C123" s="970">
        <v>18.695121719999999</v>
      </c>
      <c r="D123" s="970">
        <v>1.3304</v>
      </c>
      <c r="E123" s="970">
        <v>20.02552172</v>
      </c>
      <c r="F123" s="970">
        <v>22.618689990000004</v>
      </c>
      <c r="G123" s="970">
        <v>1.6503129999999999</v>
      </c>
      <c r="H123" s="979">
        <v>24.269002990000001</v>
      </c>
    </row>
    <row r="124" spans="2:8">
      <c r="B124" s="980" t="s">
        <v>599</v>
      </c>
      <c r="C124" s="970">
        <v>31.655685999999999</v>
      </c>
      <c r="D124" s="970">
        <v>1</v>
      </c>
      <c r="E124" s="970">
        <v>32.655686000000003</v>
      </c>
      <c r="F124" s="970">
        <v>31.749884999999999</v>
      </c>
      <c r="G124" s="970">
        <v>1.6614340000000001</v>
      </c>
      <c r="H124" s="979">
        <v>33.411318999999999</v>
      </c>
    </row>
    <row r="125" spans="2:8">
      <c r="B125" s="978" t="s">
        <v>598</v>
      </c>
      <c r="C125" s="970">
        <v>33.731704999999998</v>
      </c>
      <c r="D125" s="970">
        <v>6.4665350000000004</v>
      </c>
      <c r="E125" s="970">
        <v>40.198239999999998</v>
      </c>
      <c r="F125" s="970">
        <v>44.323152999999998</v>
      </c>
      <c r="G125" s="970">
        <v>3.1198860000000002</v>
      </c>
      <c r="H125" s="979">
        <v>47.443038999999999</v>
      </c>
    </row>
    <row r="126" spans="2:8">
      <c r="B126" s="980" t="s">
        <v>597</v>
      </c>
      <c r="C126" s="970">
        <v>3.1218819999999998</v>
      </c>
      <c r="D126" s="970">
        <v>0</v>
      </c>
      <c r="E126" s="970">
        <v>3.1218819999999998</v>
      </c>
      <c r="F126" s="970">
        <v>4.628171</v>
      </c>
      <c r="G126" s="970">
        <v>0</v>
      </c>
      <c r="H126" s="979">
        <v>4.628171</v>
      </c>
    </row>
    <row r="127" spans="2:8">
      <c r="B127" s="980" t="s">
        <v>596</v>
      </c>
      <c r="C127" s="970">
        <v>30.609822999999999</v>
      </c>
      <c r="D127" s="970">
        <v>6.4665350000000004</v>
      </c>
      <c r="E127" s="970">
        <v>37.076357999999999</v>
      </c>
      <c r="F127" s="970">
        <v>39.694982000000003</v>
      </c>
      <c r="G127" s="970">
        <v>3.1198860000000002</v>
      </c>
      <c r="H127" s="979">
        <v>42.814867999999997</v>
      </c>
    </row>
    <row r="128" spans="2:8" ht="38.25">
      <c r="B128" s="978" t="s">
        <v>1096</v>
      </c>
      <c r="C128" s="970">
        <v>0</v>
      </c>
      <c r="D128" s="970">
        <v>0.95586899999999997</v>
      </c>
      <c r="E128" s="970">
        <v>0.95586899999999997</v>
      </c>
      <c r="F128" s="970">
        <v>0</v>
      </c>
      <c r="G128" s="970">
        <v>0.68118100000000004</v>
      </c>
      <c r="H128" s="979">
        <v>0.68118100000000004</v>
      </c>
    </row>
    <row r="129" spans="2:8">
      <c r="B129" s="978" t="s">
        <v>595</v>
      </c>
      <c r="C129" s="970">
        <v>1479.64468485</v>
      </c>
      <c r="D129" s="970">
        <v>95.812117000000001</v>
      </c>
      <c r="E129" s="970">
        <v>1575.4568018499999</v>
      </c>
      <c r="F129" s="970">
        <v>1134.5637280399999</v>
      </c>
      <c r="G129" s="970">
        <v>99.288962999999995</v>
      </c>
      <c r="H129" s="979">
        <v>1233.8526910399999</v>
      </c>
    </row>
    <row r="130" spans="2:8" ht="18.75" customHeight="1">
      <c r="B130" s="981" t="s">
        <v>594</v>
      </c>
      <c r="C130" s="970">
        <v>144.77495934999999</v>
      </c>
      <c r="D130" s="970">
        <v>0</v>
      </c>
      <c r="E130" s="970">
        <v>144.77495934999999</v>
      </c>
      <c r="F130" s="970">
        <v>87.462823270000015</v>
      </c>
      <c r="G130" s="970">
        <v>0</v>
      </c>
      <c r="H130" s="979">
        <v>87.462823270000015</v>
      </c>
    </row>
    <row r="131" spans="2:8">
      <c r="B131" s="980" t="s">
        <v>593</v>
      </c>
      <c r="C131" s="970">
        <v>144.61989925</v>
      </c>
      <c r="D131" s="970">
        <v>0</v>
      </c>
      <c r="E131" s="970">
        <v>144.61989925</v>
      </c>
      <c r="F131" s="970">
        <v>86.901556270000015</v>
      </c>
      <c r="G131" s="970">
        <v>0</v>
      </c>
      <c r="H131" s="979">
        <v>86.901556270000015</v>
      </c>
    </row>
    <row r="132" spans="2:8">
      <c r="B132" s="980" t="s">
        <v>592</v>
      </c>
      <c r="C132" s="970">
        <v>0</v>
      </c>
      <c r="D132" s="970">
        <v>0</v>
      </c>
      <c r="E132" s="970">
        <v>0</v>
      </c>
      <c r="F132" s="970">
        <v>0</v>
      </c>
      <c r="G132" s="970">
        <v>0</v>
      </c>
      <c r="H132" s="979">
        <v>0</v>
      </c>
    </row>
    <row r="133" spans="2:8">
      <c r="B133" s="980" t="s">
        <v>591</v>
      </c>
      <c r="C133" s="970">
        <v>0.15506010000000001</v>
      </c>
      <c r="D133" s="970">
        <v>0</v>
      </c>
      <c r="E133" s="970">
        <v>0.15506010000000001</v>
      </c>
      <c r="F133" s="970">
        <v>0.56126699999999996</v>
      </c>
      <c r="G133" s="970">
        <v>0</v>
      </c>
      <c r="H133" s="979">
        <v>0.56126699999999996</v>
      </c>
    </row>
    <row r="134" spans="2:8">
      <c r="B134" s="981" t="s">
        <v>590</v>
      </c>
      <c r="C134" s="970">
        <v>699.69238505999999</v>
      </c>
      <c r="D134" s="970">
        <v>9.5695139999999999</v>
      </c>
      <c r="E134" s="970">
        <v>709.26189905999991</v>
      </c>
      <c r="F134" s="970">
        <v>537.33535057999995</v>
      </c>
      <c r="G134" s="970">
        <v>5.3967599999999996</v>
      </c>
      <c r="H134" s="979">
        <v>542.73211057999993</v>
      </c>
    </row>
    <row r="135" spans="2:8">
      <c r="B135" s="980" t="s">
        <v>1097</v>
      </c>
      <c r="C135" s="970">
        <v>698.81876308000005</v>
      </c>
      <c r="D135" s="970">
        <v>9.5695139999999999</v>
      </c>
      <c r="E135" s="970">
        <v>708.38827708000008</v>
      </c>
      <c r="F135" s="970">
        <v>536.67526010000006</v>
      </c>
      <c r="G135" s="970">
        <v>5.3967599999999996</v>
      </c>
      <c r="H135" s="979">
        <v>542.07202010000003</v>
      </c>
    </row>
    <row r="136" spans="2:8" hidden="1">
      <c r="B136" s="980" t="s">
        <v>589</v>
      </c>
      <c r="C136" s="970">
        <v>0</v>
      </c>
      <c r="D136" s="970">
        <v>0</v>
      </c>
      <c r="E136" s="970">
        <v>0</v>
      </c>
      <c r="F136" s="970">
        <v>0</v>
      </c>
      <c r="G136" s="970">
        <v>0</v>
      </c>
      <c r="H136" s="979">
        <v>0</v>
      </c>
    </row>
    <row r="137" spans="2:8">
      <c r="B137" s="980" t="s">
        <v>588</v>
      </c>
      <c r="C137" s="970">
        <v>0.87362198000000002</v>
      </c>
      <c r="D137" s="970">
        <v>0</v>
      </c>
      <c r="E137" s="970">
        <v>0.87362198000000002</v>
      </c>
      <c r="F137" s="970">
        <v>0.66009048000000003</v>
      </c>
      <c r="G137" s="970">
        <v>0</v>
      </c>
      <c r="H137" s="979">
        <v>0.66009048000000003</v>
      </c>
    </row>
    <row r="138" spans="2:8">
      <c r="B138" s="981" t="s">
        <v>587</v>
      </c>
      <c r="C138" s="970">
        <v>635.17734044000008</v>
      </c>
      <c r="D138" s="970">
        <v>86.242603000000003</v>
      </c>
      <c r="E138" s="970">
        <v>721.41994344000011</v>
      </c>
      <c r="F138" s="970">
        <v>509.76555418999999</v>
      </c>
      <c r="G138" s="970">
        <v>93.892202999999995</v>
      </c>
      <c r="H138" s="979">
        <v>603.6577571900001</v>
      </c>
    </row>
    <row r="139" spans="2:8">
      <c r="B139" s="980" t="s">
        <v>586</v>
      </c>
      <c r="C139" s="970">
        <v>383.97284425999999</v>
      </c>
      <c r="D139" s="970">
        <v>76.907461999999995</v>
      </c>
      <c r="E139" s="970">
        <v>460.88030626</v>
      </c>
      <c r="F139" s="970">
        <v>255.80039993</v>
      </c>
      <c r="G139" s="970">
        <v>85.082908000000003</v>
      </c>
      <c r="H139" s="979">
        <v>340.88330793</v>
      </c>
    </row>
    <row r="140" spans="2:8">
      <c r="B140" s="980" t="s">
        <v>1098</v>
      </c>
      <c r="C140" s="970">
        <v>58.160432</v>
      </c>
      <c r="D140" s="970">
        <v>2.394164</v>
      </c>
      <c r="E140" s="970">
        <v>60.554595999999997</v>
      </c>
      <c r="F140" s="970">
        <v>18.350269000000001</v>
      </c>
      <c r="G140" s="970">
        <v>1.399945</v>
      </c>
      <c r="H140" s="979">
        <v>19.750214</v>
      </c>
    </row>
    <row r="141" spans="2:8">
      <c r="B141" s="980" t="s">
        <v>585</v>
      </c>
      <c r="C141" s="970">
        <v>193.04406418000002</v>
      </c>
      <c r="D141" s="970">
        <v>6.9409770000000002</v>
      </c>
      <c r="E141" s="970">
        <v>199.98504118</v>
      </c>
      <c r="F141" s="970">
        <v>235.61488525999999</v>
      </c>
      <c r="G141" s="970">
        <v>7.4093499999999999</v>
      </c>
      <c r="H141" s="979">
        <v>243.02423525999998</v>
      </c>
    </row>
    <row r="142" spans="2:8">
      <c r="B142" s="978" t="s">
        <v>584</v>
      </c>
      <c r="C142" s="970">
        <v>198.074894</v>
      </c>
      <c r="D142" s="970">
        <v>3.6330049999999998</v>
      </c>
      <c r="E142" s="970">
        <v>201.707899</v>
      </c>
      <c r="F142" s="970">
        <v>291.23047100000002</v>
      </c>
      <c r="G142" s="970">
        <v>3.0744919999999998</v>
      </c>
      <c r="H142" s="979">
        <v>294.30496299999999</v>
      </c>
    </row>
    <row r="143" spans="2:8" ht="25.5">
      <c r="B143" s="978" t="s">
        <v>583</v>
      </c>
      <c r="C143" s="970">
        <v>0</v>
      </c>
      <c r="D143" s="970">
        <v>0</v>
      </c>
      <c r="E143" s="970">
        <v>0</v>
      </c>
      <c r="F143" s="970">
        <v>0</v>
      </c>
      <c r="G143" s="970">
        <v>0</v>
      </c>
      <c r="H143" s="979">
        <v>0</v>
      </c>
    </row>
    <row r="144" spans="2:8">
      <c r="B144" s="978" t="s">
        <v>582</v>
      </c>
      <c r="C144" s="970">
        <v>13151.89729243</v>
      </c>
      <c r="D144" s="970">
        <v>3264.2536989999999</v>
      </c>
      <c r="E144" s="970">
        <v>16416.15099143</v>
      </c>
      <c r="F144" s="970">
        <v>13640.641821559999</v>
      </c>
      <c r="G144" s="970">
        <v>3920.94337</v>
      </c>
      <c r="H144" s="979">
        <v>17561.585191559996</v>
      </c>
    </row>
    <row r="145" spans="2:8" ht="13.5" thickBot="1">
      <c r="B145" s="986" t="s">
        <v>1099</v>
      </c>
      <c r="C145" s="987">
        <v>775.94509800000003</v>
      </c>
      <c r="D145" s="987">
        <v>0</v>
      </c>
      <c r="E145" s="987">
        <v>775.94509800000003</v>
      </c>
      <c r="F145" s="987">
        <v>856.05706399999997</v>
      </c>
      <c r="G145" s="987">
        <v>0</v>
      </c>
      <c r="H145" s="988">
        <v>856.05706399999997</v>
      </c>
    </row>
    <row r="146" spans="2:8" s="947" customFormat="1">
      <c r="B146" s="950"/>
      <c r="C146" s="951"/>
      <c r="D146" s="951"/>
      <c r="E146" s="952"/>
      <c r="F146" s="951"/>
      <c r="G146" s="951"/>
      <c r="H146" s="952"/>
    </row>
    <row r="147" spans="2:8" s="947" customFormat="1">
      <c r="B147" s="950"/>
      <c r="C147" s="951"/>
      <c r="D147" s="951"/>
      <c r="E147" s="952"/>
      <c r="F147" s="951"/>
      <c r="G147" s="951"/>
      <c r="H147" s="952"/>
    </row>
    <row r="148" spans="2:8" s="947" customFormat="1">
      <c r="B148" s="950"/>
      <c r="C148" s="951"/>
      <c r="D148" s="951"/>
      <c r="E148" s="952"/>
      <c r="F148" s="951"/>
      <c r="G148" s="951"/>
      <c r="H148" s="952"/>
    </row>
    <row r="149" spans="2:8" s="947" customFormat="1">
      <c r="B149" s="950"/>
      <c r="C149" s="951"/>
      <c r="D149" s="951"/>
      <c r="E149" s="952"/>
      <c r="F149" s="951"/>
      <c r="G149" s="951"/>
      <c r="H149" s="952"/>
    </row>
    <row r="150" spans="2:8" s="947" customFormat="1">
      <c r="B150" s="950"/>
      <c r="C150" s="951"/>
      <c r="D150" s="951"/>
      <c r="E150" s="952"/>
      <c r="F150" s="951"/>
      <c r="G150" s="951"/>
      <c r="H150" s="952"/>
    </row>
    <row r="151" spans="2:8" s="947" customFormat="1">
      <c r="B151" s="950"/>
      <c r="C151" s="951"/>
      <c r="D151" s="951"/>
      <c r="E151" s="952"/>
      <c r="F151" s="951"/>
      <c r="G151" s="951"/>
      <c r="H151" s="952"/>
    </row>
    <row r="152" spans="2:8" s="947" customFormat="1">
      <c r="B152" s="950"/>
      <c r="C152" s="951"/>
      <c r="D152" s="951"/>
      <c r="E152" s="952"/>
      <c r="F152" s="951"/>
      <c r="G152" s="951"/>
      <c r="H152" s="952"/>
    </row>
    <row r="153" spans="2:8" s="947" customFormat="1">
      <c r="B153" s="950"/>
      <c r="C153" s="951"/>
      <c r="D153" s="951"/>
      <c r="E153" s="952"/>
      <c r="F153" s="951"/>
      <c r="G153" s="951"/>
      <c r="H153" s="952"/>
    </row>
    <row r="154" spans="2:8" s="947" customFormat="1">
      <c r="B154" s="950"/>
      <c r="C154" s="951"/>
      <c r="D154" s="951"/>
      <c r="E154" s="952"/>
      <c r="F154" s="951"/>
      <c r="G154" s="951"/>
      <c r="H154" s="952"/>
    </row>
    <row r="155" spans="2:8" s="947" customFormat="1">
      <c r="B155" s="950"/>
      <c r="C155" s="951"/>
      <c r="D155" s="951"/>
      <c r="E155" s="952"/>
      <c r="F155" s="951"/>
      <c r="G155" s="951"/>
      <c r="H155" s="952"/>
    </row>
    <row r="156" spans="2:8" s="947" customFormat="1">
      <c r="B156" s="950"/>
      <c r="C156" s="951"/>
      <c r="D156" s="951"/>
      <c r="E156" s="952"/>
      <c r="F156" s="951"/>
      <c r="G156" s="951"/>
      <c r="H156" s="952"/>
    </row>
    <row r="157" spans="2:8" s="947" customFormat="1">
      <c r="B157" s="950"/>
      <c r="C157" s="951"/>
      <c r="D157" s="951"/>
      <c r="E157" s="952"/>
      <c r="F157" s="951"/>
      <c r="G157" s="951"/>
      <c r="H157" s="952"/>
    </row>
    <row r="158" spans="2:8" s="947" customFormat="1">
      <c r="B158" s="950"/>
      <c r="C158" s="951"/>
      <c r="D158" s="951"/>
      <c r="E158" s="952"/>
      <c r="F158" s="951"/>
      <c r="G158" s="951"/>
      <c r="H158" s="952"/>
    </row>
    <row r="159" spans="2:8" s="947" customFormat="1">
      <c r="B159" s="950"/>
      <c r="C159" s="951"/>
      <c r="D159" s="951"/>
      <c r="E159" s="952"/>
      <c r="F159" s="951"/>
      <c r="G159" s="951"/>
      <c r="H159" s="952"/>
    </row>
    <row r="160" spans="2:8" s="947" customFormat="1">
      <c r="B160" s="950"/>
      <c r="C160" s="951"/>
      <c r="D160" s="951"/>
      <c r="E160" s="952"/>
      <c r="F160" s="951"/>
      <c r="G160" s="951"/>
      <c r="H160" s="952"/>
    </row>
    <row r="161" spans="2:8" s="947" customFormat="1">
      <c r="B161" s="950"/>
      <c r="C161" s="951"/>
      <c r="D161" s="951"/>
      <c r="E161" s="952"/>
      <c r="F161" s="951"/>
      <c r="G161" s="951"/>
      <c r="H161" s="952"/>
    </row>
    <row r="162" spans="2:8" s="947" customFormat="1">
      <c r="B162" s="950"/>
      <c r="C162" s="951"/>
      <c r="D162" s="951"/>
      <c r="E162" s="952"/>
      <c r="F162" s="951"/>
      <c r="G162" s="951"/>
      <c r="H162" s="952"/>
    </row>
    <row r="163" spans="2:8" s="947" customFormat="1">
      <c r="B163" s="950"/>
      <c r="C163" s="951"/>
      <c r="D163" s="951"/>
      <c r="E163" s="952"/>
      <c r="F163" s="951"/>
      <c r="G163" s="951"/>
      <c r="H163" s="952"/>
    </row>
    <row r="164" spans="2:8" s="947" customFormat="1">
      <c r="B164" s="950"/>
      <c r="C164" s="951"/>
      <c r="D164" s="951"/>
      <c r="E164" s="952"/>
      <c r="F164" s="951"/>
      <c r="G164" s="951"/>
      <c r="H164" s="952"/>
    </row>
    <row r="165" spans="2:8" s="947" customFormat="1">
      <c r="B165" s="950"/>
      <c r="C165" s="951"/>
      <c r="D165" s="951"/>
      <c r="E165" s="952"/>
      <c r="F165" s="951"/>
      <c r="G165" s="951"/>
      <c r="H165" s="952"/>
    </row>
    <row r="166" spans="2:8" s="947" customFormat="1">
      <c r="B166" s="950"/>
      <c r="C166" s="951"/>
      <c r="D166" s="951"/>
      <c r="E166" s="952"/>
      <c r="F166" s="951"/>
      <c r="G166" s="951"/>
      <c r="H166" s="952"/>
    </row>
    <row r="167" spans="2:8" s="947" customFormat="1">
      <c r="B167" s="950"/>
      <c r="C167" s="951"/>
      <c r="D167" s="951"/>
      <c r="E167" s="952"/>
      <c r="F167" s="951"/>
      <c r="G167" s="951"/>
      <c r="H167" s="952"/>
    </row>
    <row r="168" spans="2:8" s="947" customFormat="1">
      <c r="B168" s="950"/>
      <c r="C168" s="951"/>
      <c r="D168" s="951"/>
      <c r="E168" s="952"/>
      <c r="F168" s="951"/>
      <c r="G168" s="951"/>
      <c r="H168" s="952"/>
    </row>
    <row r="169" spans="2:8" s="947" customFormat="1">
      <c r="B169" s="950"/>
      <c r="C169" s="951"/>
      <c r="D169" s="951"/>
      <c r="E169" s="952"/>
      <c r="F169" s="951"/>
      <c r="G169" s="951"/>
      <c r="H169" s="952"/>
    </row>
    <row r="170" spans="2:8" s="947" customFormat="1">
      <c r="B170" s="950"/>
      <c r="C170" s="951"/>
      <c r="D170" s="951"/>
      <c r="E170" s="952"/>
      <c r="F170" s="951"/>
      <c r="G170" s="951"/>
      <c r="H170" s="952"/>
    </row>
    <row r="171" spans="2:8" s="947" customFormat="1">
      <c r="B171" s="950"/>
      <c r="C171" s="951"/>
      <c r="D171" s="951"/>
      <c r="E171" s="952"/>
      <c r="F171" s="951"/>
      <c r="G171" s="951"/>
      <c r="H171" s="952"/>
    </row>
    <row r="172" spans="2:8" s="947" customFormat="1">
      <c r="B172" s="950"/>
      <c r="C172" s="951"/>
      <c r="D172" s="951"/>
      <c r="E172" s="952"/>
      <c r="F172" s="951"/>
      <c r="G172" s="951"/>
      <c r="H172" s="952"/>
    </row>
    <row r="173" spans="2:8" s="947" customFormat="1">
      <c r="B173" s="950"/>
      <c r="C173" s="951"/>
      <c r="D173" s="951"/>
      <c r="E173" s="952"/>
      <c r="F173" s="951"/>
      <c r="G173" s="951"/>
      <c r="H173" s="952"/>
    </row>
    <row r="174" spans="2:8" s="947" customFormat="1">
      <c r="B174" s="950"/>
      <c r="C174" s="951"/>
      <c r="D174" s="951"/>
      <c r="E174" s="952"/>
      <c r="F174" s="951"/>
      <c r="G174" s="951"/>
      <c r="H174" s="952"/>
    </row>
    <row r="175" spans="2:8" s="947" customFormat="1">
      <c r="B175" s="950"/>
      <c r="C175" s="951"/>
      <c r="D175" s="951"/>
      <c r="E175" s="952"/>
      <c r="F175" s="951"/>
      <c r="G175" s="951"/>
      <c r="H175" s="952"/>
    </row>
    <row r="176" spans="2:8" s="947" customFormat="1">
      <c r="B176" s="950"/>
      <c r="C176" s="951"/>
      <c r="D176" s="951"/>
      <c r="E176" s="952"/>
      <c r="F176" s="951"/>
      <c r="G176" s="951"/>
      <c r="H176" s="952"/>
    </row>
    <row r="177" spans="2:8" s="947" customFormat="1">
      <c r="B177" s="950"/>
      <c r="C177" s="951"/>
      <c r="D177" s="951"/>
      <c r="E177" s="952"/>
      <c r="F177" s="951"/>
      <c r="G177" s="951"/>
      <c r="H177" s="952"/>
    </row>
    <row r="178" spans="2:8" s="947" customFormat="1">
      <c r="B178" s="950"/>
      <c r="C178" s="951"/>
      <c r="D178" s="951"/>
      <c r="E178" s="952"/>
      <c r="F178" s="951"/>
      <c r="G178" s="951"/>
      <c r="H178" s="952"/>
    </row>
    <row r="179" spans="2:8" s="947" customFormat="1">
      <c r="B179" s="950"/>
      <c r="C179" s="951"/>
      <c r="D179" s="951"/>
      <c r="E179" s="952"/>
      <c r="F179" s="951"/>
      <c r="G179" s="951"/>
      <c r="H179" s="952"/>
    </row>
    <row r="180" spans="2:8" s="947" customFormat="1">
      <c r="B180" s="950"/>
      <c r="C180" s="951"/>
      <c r="D180" s="951"/>
      <c r="E180" s="952"/>
      <c r="F180" s="951"/>
      <c r="G180" s="951"/>
      <c r="H180" s="952"/>
    </row>
    <row r="181" spans="2:8" s="947" customFormat="1">
      <c r="B181" s="950"/>
      <c r="C181" s="951"/>
      <c r="D181" s="951"/>
      <c r="E181" s="952"/>
      <c r="F181" s="951"/>
      <c r="G181" s="951"/>
      <c r="H181" s="952"/>
    </row>
    <row r="182" spans="2:8" s="947" customFormat="1">
      <c r="B182" s="950"/>
      <c r="C182" s="951"/>
      <c r="D182" s="951"/>
      <c r="E182" s="952"/>
      <c r="F182" s="951"/>
      <c r="G182" s="951"/>
      <c r="H182" s="952"/>
    </row>
    <row r="183" spans="2:8" s="947" customFormat="1">
      <c r="B183" s="950"/>
      <c r="C183" s="951"/>
      <c r="D183" s="951"/>
      <c r="E183" s="952"/>
      <c r="F183" s="951"/>
      <c r="G183" s="951"/>
      <c r="H183" s="952"/>
    </row>
    <row r="184" spans="2:8" s="947" customFormat="1">
      <c r="B184" s="950"/>
      <c r="C184" s="951"/>
      <c r="D184" s="951"/>
      <c r="E184" s="952"/>
      <c r="F184" s="951"/>
      <c r="G184" s="951"/>
      <c r="H184" s="952"/>
    </row>
    <row r="185" spans="2:8" s="947" customFormat="1">
      <c r="B185" s="950"/>
      <c r="C185" s="951"/>
      <c r="D185" s="951"/>
      <c r="E185" s="952"/>
      <c r="F185" s="951"/>
      <c r="G185" s="951"/>
      <c r="H185" s="952"/>
    </row>
    <row r="186" spans="2:8" s="947" customFormat="1">
      <c r="B186" s="950"/>
      <c r="C186" s="951"/>
      <c r="D186" s="951"/>
      <c r="E186" s="952"/>
      <c r="F186" s="951"/>
      <c r="G186" s="951"/>
      <c r="H186" s="952"/>
    </row>
    <row r="187" spans="2:8" s="947" customFormat="1">
      <c r="B187" s="950"/>
      <c r="C187" s="951"/>
      <c r="D187" s="951"/>
      <c r="E187" s="952"/>
      <c r="F187" s="951"/>
      <c r="G187" s="951"/>
      <c r="H187" s="952"/>
    </row>
    <row r="188" spans="2:8" s="947" customFormat="1">
      <c r="B188" s="950"/>
      <c r="C188" s="951"/>
      <c r="D188" s="951"/>
      <c r="E188" s="952"/>
      <c r="F188" s="951"/>
      <c r="G188" s="951"/>
      <c r="H188" s="952"/>
    </row>
    <row r="189" spans="2:8" s="947" customFormat="1">
      <c r="B189" s="950"/>
      <c r="C189" s="951"/>
      <c r="D189" s="951"/>
      <c r="E189" s="952"/>
      <c r="F189" s="951"/>
      <c r="G189" s="951"/>
      <c r="H189" s="952"/>
    </row>
    <row r="190" spans="2:8" s="947" customFormat="1">
      <c r="B190" s="950"/>
      <c r="C190" s="951"/>
      <c r="D190" s="951"/>
      <c r="E190" s="952"/>
      <c r="F190" s="951"/>
      <c r="G190" s="951"/>
      <c r="H190" s="952"/>
    </row>
    <row r="191" spans="2:8" s="947" customFormat="1">
      <c r="B191" s="950"/>
      <c r="C191" s="951"/>
      <c r="D191" s="951"/>
      <c r="E191" s="952"/>
      <c r="F191" s="951"/>
      <c r="G191" s="951"/>
      <c r="H191" s="952"/>
    </row>
    <row r="192" spans="2:8" s="947" customFormat="1">
      <c r="B192" s="950"/>
      <c r="C192" s="951"/>
      <c r="D192" s="951"/>
      <c r="E192" s="952"/>
      <c r="F192" s="951"/>
      <c r="G192" s="951"/>
      <c r="H192" s="952"/>
    </row>
    <row r="193" spans="2:8" s="947" customFormat="1">
      <c r="B193" s="950"/>
      <c r="C193" s="951"/>
      <c r="D193" s="951"/>
      <c r="E193" s="952"/>
      <c r="F193" s="951"/>
      <c r="G193" s="951"/>
      <c r="H193" s="952"/>
    </row>
    <row r="194" spans="2:8" s="947" customFormat="1">
      <c r="B194" s="950"/>
      <c r="C194" s="951"/>
      <c r="D194" s="951"/>
      <c r="E194" s="952"/>
      <c r="F194" s="951"/>
      <c r="G194" s="951"/>
      <c r="H194" s="952"/>
    </row>
    <row r="195" spans="2:8" s="947" customFormat="1">
      <c r="B195" s="950"/>
      <c r="C195" s="951"/>
      <c r="D195" s="951"/>
      <c r="E195" s="952"/>
      <c r="F195" s="951"/>
      <c r="G195" s="951"/>
      <c r="H195" s="952"/>
    </row>
    <row r="196" spans="2:8" s="947" customFormat="1">
      <c r="B196" s="950"/>
      <c r="C196" s="951"/>
      <c r="D196" s="951"/>
      <c r="E196" s="952"/>
      <c r="F196" s="951"/>
      <c r="G196" s="951"/>
      <c r="H196" s="952"/>
    </row>
    <row r="197" spans="2:8" s="947" customFormat="1">
      <c r="B197" s="950"/>
      <c r="C197" s="951"/>
      <c r="D197" s="951"/>
      <c r="E197" s="952"/>
      <c r="F197" s="951"/>
      <c r="G197" s="951"/>
      <c r="H197" s="952"/>
    </row>
    <row r="198" spans="2:8" s="947" customFormat="1">
      <c r="B198" s="950"/>
      <c r="C198" s="951"/>
      <c r="D198" s="951"/>
      <c r="E198" s="952"/>
      <c r="F198" s="951"/>
      <c r="G198" s="951"/>
      <c r="H198" s="952"/>
    </row>
    <row r="199" spans="2:8" s="947" customFormat="1">
      <c r="B199" s="950"/>
      <c r="C199" s="951"/>
      <c r="D199" s="951"/>
      <c r="E199" s="952"/>
      <c r="F199" s="951"/>
      <c r="G199" s="951"/>
      <c r="H199" s="952"/>
    </row>
    <row r="200" spans="2:8" s="947" customFormat="1">
      <c r="B200" s="950"/>
      <c r="C200" s="951"/>
      <c r="D200" s="951"/>
      <c r="E200" s="952"/>
      <c r="F200" s="951"/>
      <c r="G200" s="951"/>
      <c r="H200" s="952"/>
    </row>
    <row r="201" spans="2:8" s="947" customFormat="1">
      <c r="B201" s="950"/>
      <c r="C201" s="951"/>
      <c r="D201" s="951"/>
      <c r="E201" s="952"/>
      <c r="F201" s="951"/>
      <c r="G201" s="951"/>
      <c r="H201" s="952"/>
    </row>
    <row r="202" spans="2:8" s="947" customFormat="1">
      <c r="B202" s="950"/>
      <c r="C202" s="951"/>
      <c r="D202" s="951"/>
      <c r="E202" s="952"/>
      <c r="F202" s="951"/>
      <c r="G202" s="951"/>
      <c r="H202" s="952"/>
    </row>
    <row r="203" spans="2:8" s="947" customFormat="1">
      <c r="B203" s="950"/>
      <c r="C203" s="951"/>
      <c r="D203" s="951"/>
      <c r="E203" s="952"/>
      <c r="F203" s="951"/>
      <c r="G203" s="951"/>
      <c r="H203" s="952"/>
    </row>
    <row r="204" spans="2:8" s="947" customFormat="1">
      <c r="B204" s="950"/>
      <c r="C204" s="951"/>
      <c r="D204" s="951"/>
      <c r="E204" s="952"/>
      <c r="F204" s="951"/>
      <c r="G204" s="951"/>
      <c r="H204" s="952"/>
    </row>
    <row r="205" spans="2:8" s="947" customFormat="1">
      <c r="B205" s="950"/>
      <c r="C205" s="951"/>
      <c r="D205" s="951"/>
      <c r="E205" s="952"/>
      <c r="F205" s="951"/>
      <c r="G205" s="951"/>
      <c r="H205" s="952"/>
    </row>
    <row r="206" spans="2:8" s="947" customFormat="1">
      <c r="B206" s="950"/>
      <c r="C206" s="951"/>
      <c r="D206" s="951"/>
      <c r="E206" s="952"/>
      <c r="F206" s="951"/>
      <c r="G206" s="951"/>
      <c r="H206" s="952"/>
    </row>
    <row r="207" spans="2:8" s="947" customFormat="1">
      <c r="B207" s="950"/>
      <c r="C207" s="951"/>
      <c r="D207" s="951"/>
      <c r="E207" s="952"/>
      <c r="F207" s="951"/>
      <c r="G207" s="951"/>
      <c r="H207" s="952"/>
    </row>
    <row r="208" spans="2:8" s="947" customFormat="1">
      <c r="B208" s="950"/>
      <c r="C208" s="951"/>
      <c r="D208" s="951"/>
      <c r="E208" s="952"/>
      <c r="F208" s="951"/>
      <c r="G208" s="951"/>
      <c r="H208" s="952"/>
    </row>
    <row r="209" spans="2:8" s="947" customFormat="1">
      <c r="B209" s="950"/>
      <c r="C209" s="951"/>
      <c r="D209" s="951"/>
      <c r="E209" s="952"/>
      <c r="F209" s="951"/>
      <c r="G209" s="951"/>
      <c r="H209" s="952"/>
    </row>
    <row r="210" spans="2:8" s="947" customFormat="1">
      <c r="B210" s="950"/>
      <c r="C210" s="951"/>
      <c r="D210" s="951"/>
      <c r="E210" s="952"/>
      <c r="F210" s="951"/>
      <c r="G210" s="951"/>
      <c r="H210" s="952"/>
    </row>
    <row r="211" spans="2:8" s="947" customFormat="1">
      <c r="B211" s="950"/>
      <c r="C211" s="951"/>
      <c r="D211" s="951"/>
      <c r="E211" s="952"/>
      <c r="F211" s="951"/>
      <c r="G211" s="951"/>
      <c r="H211" s="952"/>
    </row>
    <row r="212" spans="2:8" s="947" customFormat="1">
      <c r="B212" s="950"/>
      <c r="C212" s="951"/>
      <c r="D212" s="951"/>
      <c r="E212" s="952"/>
      <c r="F212" s="951"/>
      <c r="G212" s="951"/>
      <c r="H212" s="952"/>
    </row>
    <row r="213" spans="2:8" s="947" customFormat="1">
      <c r="B213" s="950"/>
      <c r="C213" s="951"/>
      <c r="D213" s="951"/>
      <c r="E213" s="952"/>
      <c r="F213" s="951"/>
      <c r="G213" s="951"/>
      <c r="H213" s="952"/>
    </row>
    <row r="214" spans="2:8" s="947" customFormat="1">
      <c r="B214" s="950"/>
      <c r="C214" s="951"/>
      <c r="D214" s="951"/>
      <c r="E214" s="952"/>
      <c r="F214" s="951"/>
      <c r="G214" s="951"/>
      <c r="H214" s="952"/>
    </row>
    <row r="215" spans="2:8" s="947" customFormat="1">
      <c r="B215" s="950"/>
      <c r="C215" s="951"/>
      <c r="D215" s="951"/>
      <c r="E215" s="952"/>
      <c r="F215" s="951"/>
      <c r="G215" s="951"/>
      <c r="H215" s="952"/>
    </row>
    <row r="216" spans="2:8" s="947" customFormat="1">
      <c r="B216" s="950"/>
      <c r="C216" s="951"/>
      <c r="D216" s="951"/>
      <c r="E216" s="952"/>
      <c r="F216" s="951"/>
      <c r="G216" s="951"/>
      <c r="H216" s="952"/>
    </row>
    <row r="217" spans="2:8" s="947" customFormat="1">
      <c r="B217" s="950"/>
      <c r="C217" s="951"/>
      <c r="D217" s="951"/>
      <c r="E217" s="952"/>
      <c r="F217" s="951"/>
      <c r="G217" s="951"/>
      <c r="H217" s="952"/>
    </row>
    <row r="218" spans="2:8" s="947" customFormat="1">
      <c r="B218" s="950"/>
      <c r="C218" s="951"/>
      <c r="D218" s="951"/>
      <c r="E218" s="952"/>
      <c r="F218" s="951"/>
      <c r="G218" s="951"/>
      <c r="H218" s="952"/>
    </row>
    <row r="219" spans="2:8" s="947" customFormat="1">
      <c r="B219" s="950"/>
      <c r="C219" s="951"/>
      <c r="D219" s="951"/>
      <c r="E219" s="952"/>
      <c r="F219" s="951"/>
      <c r="G219" s="951"/>
      <c r="H219" s="952"/>
    </row>
    <row r="220" spans="2:8" s="947" customFormat="1">
      <c r="B220" s="950"/>
      <c r="C220" s="951"/>
      <c r="D220" s="951"/>
      <c r="E220" s="952"/>
      <c r="F220" s="951"/>
      <c r="G220" s="951"/>
      <c r="H220" s="952"/>
    </row>
    <row r="221" spans="2:8" s="947" customFormat="1">
      <c r="B221" s="950"/>
      <c r="C221" s="951"/>
      <c r="D221" s="951"/>
      <c r="E221" s="952"/>
      <c r="F221" s="951"/>
      <c r="G221" s="951"/>
      <c r="H221" s="952"/>
    </row>
    <row r="222" spans="2:8" s="947" customFormat="1">
      <c r="B222" s="950"/>
      <c r="C222" s="951"/>
      <c r="D222" s="951"/>
      <c r="E222" s="952"/>
      <c r="F222" s="951"/>
      <c r="G222" s="951"/>
      <c r="H222" s="952"/>
    </row>
    <row r="223" spans="2:8" s="947" customFormat="1">
      <c r="B223" s="950"/>
      <c r="C223" s="951"/>
      <c r="D223" s="951"/>
      <c r="E223" s="952"/>
      <c r="F223" s="951"/>
      <c r="G223" s="951"/>
      <c r="H223" s="952"/>
    </row>
    <row r="224" spans="2:8" s="947" customFormat="1">
      <c r="B224" s="950"/>
      <c r="C224" s="951"/>
      <c r="D224" s="951"/>
      <c r="E224" s="952"/>
      <c r="F224" s="951"/>
      <c r="G224" s="951"/>
      <c r="H224" s="952"/>
    </row>
    <row r="225" spans="2:8" s="947" customFormat="1">
      <c r="B225" s="950"/>
      <c r="C225" s="951"/>
      <c r="D225" s="951"/>
      <c r="E225" s="952"/>
      <c r="F225" s="951"/>
      <c r="G225" s="951"/>
      <c r="H225" s="952"/>
    </row>
    <row r="226" spans="2:8" s="947" customFormat="1">
      <c r="B226" s="950"/>
      <c r="C226" s="951"/>
      <c r="D226" s="951"/>
      <c r="E226" s="952"/>
      <c r="F226" s="951"/>
      <c r="G226" s="951"/>
      <c r="H226" s="952"/>
    </row>
    <row r="227" spans="2:8" s="947" customFormat="1">
      <c r="B227" s="950"/>
      <c r="C227" s="951"/>
      <c r="D227" s="951"/>
      <c r="E227" s="952"/>
      <c r="F227" s="951"/>
      <c r="G227" s="951"/>
      <c r="H227" s="952"/>
    </row>
    <row r="228" spans="2:8" s="947" customFormat="1">
      <c r="B228" s="950"/>
      <c r="C228" s="951"/>
      <c r="D228" s="951"/>
      <c r="E228" s="952"/>
      <c r="F228" s="951"/>
      <c r="G228" s="951"/>
      <c r="H228" s="952"/>
    </row>
    <row r="229" spans="2:8" s="947" customFormat="1">
      <c r="B229" s="950"/>
      <c r="C229" s="951"/>
      <c r="D229" s="951"/>
      <c r="E229" s="952"/>
      <c r="F229" s="951"/>
      <c r="G229" s="951"/>
      <c r="H229" s="952"/>
    </row>
    <row r="230" spans="2:8" s="947" customFormat="1">
      <c r="B230" s="950"/>
      <c r="C230" s="951"/>
      <c r="D230" s="951"/>
      <c r="E230" s="952"/>
      <c r="F230" s="951"/>
      <c r="G230" s="951"/>
      <c r="H230" s="952"/>
    </row>
    <row r="231" spans="2:8" s="947" customFormat="1">
      <c r="B231" s="950"/>
      <c r="C231" s="951"/>
      <c r="D231" s="951"/>
      <c r="E231" s="952"/>
      <c r="F231" s="951"/>
      <c r="G231" s="951"/>
      <c r="H231" s="952"/>
    </row>
    <row r="232" spans="2:8" s="947" customFormat="1">
      <c r="B232" s="950"/>
      <c r="C232" s="951"/>
      <c r="D232" s="951"/>
      <c r="E232" s="952"/>
      <c r="F232" s="951"/>
      <c r="G232" s="951"/>
      <c r="H232" s="952"/>
    </row>
    <row r="233" spans="2:8" s="947" customFormat="1">
      <c r="B233" s="950"/>
      <c r="C233" s="951"/>
      <c r="D233" s="951"/>
      <c r="E233" s="952"/>
      <c r="F233" s="951"/>
      <c r="G233" s="951"/>
      <c r="H233" s="952"/>
    </row>
    <row r="234" spans="2:8" s="947" customFormat="1">
      <c r="B234" s="950"/>
      <c r="C234" s="951"/>
      <c r="D234" s="951"/>
      <c r="E234" s="952"/>
      <c r="F234" s="951"/>
      <c r="G234" s="951"/>
      <c r="H234" s="952"/>
    </row>
    <row r="235" spans="2:8" s="947" customFormat="1">
      <c r="B235" s="950"/>
      <c r="C235" s="951"/>
      <c r="D235" s="951"/>
      <c r="E235" s="952"/>
      <c r="F235" s="951"/>
      <c r="G235" s="951"/>
      <c r="H235" s="952"/>
    </row>
    <row r="236" spans="2:8" s="947" customFormat="1">
      <c r="B236" s="950"/>
      <c r="C236" s="951"/>
      <c r="D236" s="951"/>
      <c r="E236" s="952"/>
      <c r="F236" s="951"/>
      <c r="G236" s="951"/>
      <c r="H236" s="952"/>
    </row>
    <row r="237" spans="2:8" s="947" customFormat="1">
      <c r="B237" s="950"/>
      <c r="C237" s="951"/>
      <c r="D237" s="951"/>
      <c r="E237" s="952"/>
      <c r="F237" s="951"/>
      <c r="G237" s="951"/>
      <c r="H237" s="952"/>
    </row>
    <row r="238" spans="2:8" s="947" customFormat="1">
      <c r="B238" s="950"/>
      <c r="C238" s="951"/>
      <c r="D238" s="951"/>
      <c r="E238" s="952"/>
      <c r="F238" s="951"/>
      <c r="G238" s="951"/>
      <c r="H238" s="952"/>
    </row>
    <row r="239" spans="2:8" s="947" customFormat="1">
      <c r="B239" s="950"/>
      <c r="C239" s="951"/>
      <c r="D239" s="951"/>
      <c r="E239" s="952"/>
      <c r="F239" s="951"/>
      <c r="G239" s="951"/>
      <c r="H239" s="952"/>
    </row>
    <row r="240" spans="2:8" s="947" customFormat="1">
      <c r="B240" s="950"/>
      <c r="C240" s="951"/>
      <c r="D240" s="951"/>
      <c r="E240" s="952"/>
      <c r="F240" s="951"/>
      <c r="G240" s="951"/>
      <c r="H240" s="952"/>
    </row>
    <row r="241" spans="2:8" s="947" customFormat="1">
      <c r="B241" s="950"/>
      <c r="C241" s="951"/>
      <c r="D241" s="951"/>
      <c r="E241" s="952"/>
      <c r="F241" s="951"/>
      <c r="G241" s="951"/>
      <c r="H241" s="952"/>
    </row>
    <row r="242" spans="2:8" s="947" customFormat="1">
      <c r="B242" s="950"/>
      <c r="C242" s="951"/>
      <c r="D242" s="951"/>
      <c r="E242" s="952"/>
      <c r="F242" s="951"/>
      <c r="G242" s="951"/>
      <c r="H242" s="952"/>
    </row>
    <row r="243" spans="2:8" s="947" customFormat="1">
      <c r="B243" s="950"/>
      <c r="C243" s="951"/>
      <c r="D243" s="951"/>
      <c r="E243" s="952"/>
      <c r="F243" s="951"/>
      <c r="G243" s="951"/>
      <c r="H243" s="952"/>
    </row>
    <row r="244" spans="2:8" s="947" customFormat="1">
      <c r="B244" s="950"/>
      <c r="C244" s="951"/>
      <c r="D244" s="951"/>
      <c r="E244" s="952"/>
      <c r="F244" s="951"/>
      <c r="G244" s="951"/>
      <c r="H244" s="952"/>
    </row>
    <row r="245" spans="2:8" s="947" customFormat="1">
      <c r="B245" s="950"/>
      <c r="C245" s="951"/>
      <c r="D245" s="951"/>
      <c r="E245" s="952"/>
      <c r="F245" s="951"/>
      <c r="G245" s="951"/>
      <c r="H245" s="952"/>
    </row>
    <row r="246" spans="2:8" s="947" customFormat="1">
      <c r="B246" s="950"/>
      <c r="C246" s="951"/>
      <c r="D246" s="951"/>
      <c r="E246" s="952"/>
      <c r="F246" s="951"/>
      <c r="G246" s="951"/>
      <c r="H246" s="952"/>
    </row>
    <row r="247" spans="2:8" s="947" customFormat="1">
      <c r="B247" s="950"/>
      <c r="C247" s="951"/>
      <c r="D247" s="951"/>
      <c r="E247" s="952"/>
      <c r="F247" s="951"/>
      <c r="G247" s="951"/>
      <c r="H247" s="952"/>
    </row>
    <row r="248" spans="2:8" s="947" customFormat="1">
      <c r="B248" s="950"/>
      <c r="C248" s="951"/>
      <c r="D248" s="951"/>
      <c r="E248" s="952"/>
      <c r="F248" s="951"/>
      <c r="G248" s="951"/>
      <c r="H248" s="952"/>
    </row>
    <row r="249" spans="2:8" s="947" customFormat="1">
      <c r="B249" s="950"/>
      <c r="C249" s="951"/>
      <c r="D249" s="951"/>
      <c r="E249" s="952"/>
      <c r="F249" s="951"/>
      <c r="G249" s="951"/>
      <c r="H249" s="952"/>
    </row>
    <row r="250" spans="2:8" s="947" customFormat="1">
      <c r="B250" s="950"/>
      <c r="C250" s="951"/>
      <c r="D250" s="951"/>
      <c r="E250" s="952"/>
      <c r="F250" s="951"/>
      <c r="G250" s="951"/>
      <c r="H250" s="952"/>
    </row>
    <row r="251" spans="2:8" s="947" customFormat="1">
      <c r="B251" s="950"/>
      <c r="C251" s="951"/>
      <c r="D251" s="951"/>
      <c r="E251" s="952"/>
      <c r="F251" s="951"/>
      <c r="G251" s="951"/>
      <c r="H251" s="952"/>
    </row>
    <row r="252" spans="2:8" s="947" customFormat="1">
      <c r="B252" s="950"/>
      <c r="C252" s="951"/>
      <c r="D252" s="951"/>
      <c r="E252" s="952"/>
      <c r="F252" s="951"/>
      <c r="G252" s="951"/>
      <c r="H252" s="952"/>
    </row>
    <row r="253" spans="2:8" s="947" customFormat="1">
      <c r="B253" s="950"/>
      <c r="C253" s="951"/>
      <c r="D253" s="951"/>
      <c r="E253" s="952"/>
      <c r="F253" s="951"/>
      <c r="G253" s="951"/>
      <c r="H253" s="952"/>
    </row>
    <row r="254" spans="2:8" s="947" customFormat="1">
      <c r="B254" s="950"/>
      <c r="C254" s="951"/>
      <c r="D254" s="951"/>
      <c r="E254" s="952"/>
      <c r="F254" s="951"/>
      <c r="G254" s="951"/>
      <c r="H254" s="952"/>
    </row>
    <row r="255" spans="2:8" s="947" customFormat="1">
      <c r="B255" s="950"/>
      <c r="C255" s="951"/>
      <c r="D255" s="951"/>
      <c r="E255" s="952"/>
      <c r="F255" s="951"/>
      <c r="G255" s="951"/>
      <c r="H255" s="952"/>
    </row>
    <row r="256" spans="2:8" s="947" customFormat="1">
      <c r="B256" s="950"/>
      <c r="C256" s="951"/>
      <c r="D256" s="951"/>
      <c r="E256" s="952"/>
      <c r="F256" s="951"/>
      <c r="G256" s="951"/>
      <c r="H256" s="952"/>
    </row>
    <row r="257" spans="2:8" s="947" customFormat="1">
      <c r="B257" s="950"/>
      <c r="C257" s="951"/>
      <c r="D257" s="951"/>
      <c r="E257" s="952"/>
      <c r="F257" s="951"/>
      <c r="G257" s="951"/>
      <c r="H257" s="952"/>
    </row>
    <row r="258" spans="2:8" s="947" customFormat="1">
      <c r="B258" s="950"/>
      <c r="C258" s="951"/>
      <c r="D258" s="951"/>
      <c r="E258" s="952"/>
      <c r="F258" s="951"/>
      <c r="G258" s="951"/>
      <c r="H258" s="952"/>
    </row>
    <row r="259" spans="2:8" s="947" customFormat="1">
      <c r="B259" s="950"/>
      <c r="C259" s="951"/>
      <c r="D259" s="951"/>
      <c r="E259" s="952"/>
      <c r="F259" s="951"/>
      <c r="G259" s="951"/>
      <c r="H259" s="952"/>
    </row>
    <row r="260" spans="2:8" s="947" customFormat="1">
      <c r="B260" s="950"/>
      <c r="C260" s="951"/>
      <c r="D260" s="951"/>
      <c r="E260" s="952"/>
      <c r="F260" s="951"/>
      <c r="G260" s="951"/>
      <c r="H260" s="952"/>
    </row>
    <row r="261" spans="2:8" s="947" customFormat="1">
      <c r="B261" s="950"/>
      <c r="C261" s="951"/>
      <c r="D261" s="951"/>
      <c r="E261" s="952"/>
      <c r="F261" s="951"/>
      <c r="G261" s="951"/>
      <c r="H261" s="952"/>
    </row>
    <row r="262" spans="2:8" s="947" customFormat="1">
      <c r="B262" s="950"/>
      <c r="C262" s="951"/>
      <c r="D262" s="951"/>
      <c r="E262" s="952"/>
      <c r="F262" s="951"/>
      <c r="G262" s="951"/>
      <c r="H262" s="952"/>
    </row>
    <row r="263" spans="2:8" s="947" customFormat="1">
      <c r="B263" s="950"/>
      <c r="C263" s="951"/>
      <c r="D263" s="951"/>
      <c r="E263" s="952"/>
      <c r="F263" s="951"/>
      <c r="G263" s="951"/>
      <c r="H263" s="952"/>
    </row>
    <row r="264" spans="2:8" s="947" customFormat="1">
      <c r="B264" s="950"/>
      <c r="C264" s="951"/>
      <c r="D264" s="951"/>
      <c r="E264" s="952"/>
      <c r="F264" s="951"/>
      <c r="G264" s="951"/>
      <c r="H264" s="952"/>
    </row>
    <row r="265" spans="2:8" s="947" customFormat="1">
      <c r="B265" s="950"/>
      <c r="C265" s="951"/>
      <c r="D265" s="951"/>
      <c r="E265" s="952"/>
      <c r="F265" s="951"/>
      <c r="G265" s="951"/>
      <c r="H265" s="952"/>
    </row>
    <row r="266" spans="2:8" s="947" customFormat="1">
      <c r="B266" s="950"/>
      <c r="C266" s="951"/>
      <c r="D266" s="951"/>
      <c r="E266" s="952"/>
      <c r="F266" s="951"/>
      <c r="G266" s="951"/>
      <c r="H266" s="952"/>
    </row>
    <row r="267" spans="2:8" s="947" customFormat="1">
      <c r="B267" s="950"/>
      <c r="C267" s="951"/>
      <c r="D267" s="951"/>
      <c r="E267" s="952"/>
      <c r="F267" s="951"/>
      <c r="G267" s="951"/>
      <c r="H267" s="952"/>
    </row>
    <row r="268" spans="2:8" s="947" customFormat="1">
      <c r="B268" s="950"/>
      <c r="C268" s="951"/>
      <c r="D268" s="951"/>
      <c r="E268" s="952"/>
      <c r="F268" s="951"/>
      <c r="G268" s="951"/>
      <c r="H268" s="952"/>
    </row>
    <row r="269" spans="2:8" s="947" customFormat="1">
      <c r="B269" s="950"/>
      <c r="C269" s="951"/>
      <c r="D269" s="951"/>
      <c r="E269" s="952"/>
      <c r="F269" s="951"/>
      <c r="G269" s="951"/>
      <c r="H269" s="952"/>
    </row>
    <row r="270" spans="2:8" s="947" customFormat="1">
      <c r="B270" s="950"/>
      <c r="C270" s="951"/>
      <c r="D270" s="951"/>
      <c r="E270" s="952"/>
      <c r="F270" s="951"/>
      <c r="G270" s="951"/>
      <c r="H270" s="952"/>
    </row>
    <row r="271" spans="2:8" s="947" customFormat="1">
      <c r="B271" s="950"/>
      <c r="C271" s="951"/>
      <c r="D271" s="951"/>
      <c r="E271" s="952"/>
      <c r="F271" s="951"/>
      <c r="G271" s="951"/>
      <c r="H271" s="952"/>
    </row>
    <row r="272" spans="2:8" s="947" customFormat="1">
      <c r="B272" s="950"/>
      <c r="C272" s="951"/>
      <c r="D272" s="951"/>
      <c r="E272" s="952"/>
      <c r="F272" s="951"/>
      <c r="G272" s="951"/>
      <c r="H272" s="952"/>
    </row>
    <row r="273" spans="2:8" s="947" customFormat="1">
      <c r="B273" s="950"/>
      <c r="C273" s="951"/>
      <c r="D273" s="951"/>
      <c r="E273" s="952"/>
      <c r="F273" s="951"/>
      <c r="G273" s="951"/>
      <c r="H273" s="952"/>
    </row>
    <row r="274" spans="2:8" s="947" customFormat="1">
      <c r="B274" s="950"/>
      <c r="C274" s="951"/>
      <c r="D274" s="951"/>
      <c r="E274" s="952"/>
      <c r="F274" s="951"/>
      <c r="G274" s="951"/>
      <c r="H274" s="952"/>
    </row>
    <row r="275" spans="2:8" s="947" customFormat="1">
      <c r="B275" s="950"/>
      <c r="C275" s="951"/>
      <c r="D275" s="951"/>
      <c r="E275" s="952"/>
      <c r="F275" s="951"/>
      <c r="G275" s="951"/>
      <c r="H275" s="952"/>
    </row>
    <row r="276" spans="2:8" s="947" customFormat="1">
      <c r="B276" s="950"/>
      <c r="C276" s="951"/>
      <c r="D276" s="951"/>
      <c r="E276" s="952"/>
      <c r="F276" s="951"/>
      <c r="G276" s="951"/>
      <c r="H276" s="952"/>
    </row>
    <row r="277" spans="2:8" s="947" customFormat="1">
      <c r="B277" s="950"/>
      <c r="C277" s="951"/>
      <c r="D277" s="951"/>
      <c r="E277" s="952"/>
      <c r="F277" s="951"/>
      <c r="G277" s="951"/>
      <c r="H277" s="952"/>
    </row>
    <row r="278" spans="2:8" s="947" customFormat="1">
      <c r="B278" s="950"/>
      <c r="C278" s="951"/>
      <c r="D278" s="951"/>
      <c r="E278" s="952"/>
      <c r="F278" s="951"/>
      <c r="G278" s="951"/>
      <c r="H278" s="952"/>
    </row>
    <row r="279" spans="2:8" s="947" customFormat="1">
      <c r="B279" s="950"/>
      <c r="C279" s="951"/>
      <c r="D279" s="951"/>
      <c r="E279" s="952"/>
      <c r="F279" s="951"/>
      <c r="G279" s="951"/>
      <c r="H279" s="952"/>
    </row>
    <row r="280" spans="2:8" s="947" customFormat="1">
      <c r="B280" s="950"/>
      <c r="C280" s="951"/>
      <c r="D280" s="951"/>
      <c r="E280" s="952"/>
      <c r="F280" s="951"/>
      <c r="G280" s="951"/>
      <c r="H280" s="952"/>
    </row>
    <row r="281" spans="2:8" s="947" customFormat="1">
      <c r="B281" s="950"/>
      <c r="C281" s="951"/>
      <c r="D281" s="951"/>
      <c r="E281" s="952"/>
      <c r="F281" s="951"/>
      <c r="G281" s="951"/>
      <c r="H281" s="952"/>
    </row>
    <row r="282" spans="2:8" s="947" customFormat="1">
      <c r="B282" s="950"/>
      <c r="C282" s="951"/>
      <c r="D282" s="951"/>
      <c r="E282" s="952"/>
      <c r="F282" s="951"/>
      <c r="G282" s="951"/>
      <c r="H282" s="952"/>
    </row>
    <row r="283" spans="2:8" s="947" customFormat="1">
      <c r="B283" s="950"/>
      <c r="C283" s="951"/>
      <c r="D283" s="951"/>
      <c r="E283" s="952"/>
      <c r="F283" s="951"/>
      <c r="G283" s="951"/>
      <c r="H283" s="952"/>
    </row>
    <row r="284" spans="2:8" s="947" customFormat="1">
      <c r="B284" s="950"/>
      <c r="C284" s="951"/>
      <c r="D284" s="951"/>
      <c r="E284" s="952"/>
      <c r="F284" s="951"/>
      <c r="G284" s="951"/>
      <c r="H284" s="952"/>
    </row>
    <row r="285" spans="2:8" s="947" customFormat="1">
      <c r="B285" s="950"/>
      <c r="C285" s="951"/>
      <c r="D285" s="951"/>
      <c r="E285" s="952"/>
      <c r="F285" s="951"/>
      <c r="G285" s="951"/>
      <c r="H285" s="952"/>
    </row>
    <row r="286" spans="2:8" s="947" customFormat="1">
      <c r="B286" s="950"/>
      <c r="C286" s="951"/>
      <c r="D286" s="951"/>
      <c r="E286" s="952"/>
      <c r="F286" s="951"/>
      <c r="G286" s="951"/>
      <c r="H286" s="952"/>
    </row>
    <row r="287" spans="2:8" s="947" customFormat="1">
      <c r="B287" s="950"/>
      <c r="C287" s="951"/>
      <c r="D287" s="951"/>
      <c r="E287" s="952"/>
      <c r="F287" s="951"/>
      <c r="G287" s="951"/>
      <c r="H287" s="952"/>
    </row>
    <row r="288" spans="2:8" s="947" customFormat="1">
      <c r="B288" s="950"/>
      <c r="C288" s="951"/>
      <c r="D288" s="951"/>
      <c r="E288" s="952"/>
      <c r="F288" s="951"/>
      <c r="G288" s="951"/>
      <c r="H288" s="952"/>
    </row>
    <row r="289" spans="2:8" s="947" customFormat="1">
      <c r="B289" s="950"/>
      <c r="C289" s="951"/>
      <c r="D289" s="951"/>
      <c r="E289" s="952"/>
      <c r="F289" s="951"/>
      <c r="G289" s="951"/>
      <c r="H289" s="952"/>
    </row>
    <row r="290" spans="2:8" s="947" customFormat="1">
      <c r="B290" s="950"/>
      <c r="C290" s="951"/>
      <c r="D290" s="951"/>
      <c r="E290" s="952"/>
      <c r="F290" s="951"/>
      <c r="G290" s="951"/>
      <c r="H290" s="952"/>
    </row>
    <row r="291" spans="2:8" s="947" customFormat="1">
      <c r="B291" s="950"/>
      <c r="C291" s="951"/>
      <c r="D291" s="951"/>
      <c r="E291" s="952"/>
      <c r="F291" s="951"/>
      <c r="G291" s="951"/>
      <c r="H291" s="952"/>
    </row>
    <row r="292" spans="2:8" s="947" customFormat="1">
      <c r="B292" s="950"/>
      <c r="C292" s="951"/>
      <c r="D292" s="951"/>
      <c r="E292" s="952"/>
      <c r="F292" s="951"/>
      <c r="G292" s="951"/>
      <c r="H292" s="952"/>
    </row>
    <row r="293" spans="2:8" s="947" customFormat="1">
      <c r="B293" s="950"/>
      <c r="C293" s="951"/>
      <c r="D293" s="951"/>
      <c r="E293" s="952"/>
      <c r="F293" s="951"/>
      <c r="G293" s="951"/>
      <c r="H293" s="952"/>
    </row>
    <row r="294" spans="2:8" s="947" customFormat="1">
      <c r="B294" s="950"/>
      <c r="C294" s="951"/>
      <c r="D294" s="951"/>
      <c r="E294" s="952"/>
      <c r="F294" s="951"/>
      <c r="G294" s="951"/>
      <c r="H294" s="952"/>
    </row>
    <row r="295" spans="2:8" s="947" customFormat="1">
      <c r="B295" s="950"/>
      <c r="C295" s="951"/>
      <c r="D295" s="951"/>
      <c r="E295" s="952"/>
      <c r="F295" s="951"/>
      <c r="G295" s="951"/>
      <c r="H295" s="952"/>
    </row>
    <row r="296" spans="2:8" s="947" customFormat="1">
      <c r="B296" s="950"/>
      <c r="C296" s="951"/>
      <c r="D296" s="951"/>
      <c r="E296" s="952"/>
      <c r="F296" s="951"/>
      <c r="G296" s="951"/>
      <c r="H296" s="952"/>
    </row>
    <row r="297" spans="2:8" s="947" customFormat="1">
      <c r="B297" s="950"/>
      <c r="C297" s="951"/>
      <c r="D297" s="951"/>
      <c r="E297" s="952"/>
      <c r="F297" s="951"/>
      <c r="G297" s="951"/>
      <c r="H297" s="952"/>
    </row>
    <row r="298" spans="2:8" s="947" customFormat="1">
      <c r="B298" s="950"/>
      <c r="C298" s="951"/>
      <c r="D298" s="951"/>
      <c r="E298" s="952"/>
      <c r="F298" s="951"/>
      <c r="G298" s="951"/>
      <c r="H298" s="952"/>
    </row>
    <row r="299" spans="2:8" s="947" customFormat="1">
      <c r="B299" s="950"/>
      <c r="C299" s="951"/>
      <c r="D299" s="951"/>
      <c r="E299" s="952"/>
      <c r="F299" s="951"/>
      <c r="G299" s="951"/>
      <c r="H299" s="952"/>
    </row>
    <row r="300" spans="2:8" s="947" customFormat="1">
      <c r="B300" s="950"/>
      <c r="C300" s="951"/>
      <c r="D300" s="951"/>
      <c r="E300" s="952"/>
      <c r="F300" s="951"/>
      <c r="G300" s="951"/>
      <c r="H300" s="952"/>
    </row>
    <row r="301" spans="2:8" s="947" customFormat="1">
      <c r="B301" s="950"/>
      <c r="C301" s="951"/>
      <c r="D301" s="951"/>
      <c r="E301" s="952"/>
      <c r="F301" s="951"/>
      <c r="G301" s="951"/>
      <c r="H301" s="952"/>
    </row>
    <row r="302" spans="2:8" s="947" customFormat="1">
      <c r="B302" s="950"/>
      <c r="C302" s="951"/>
      <c r="D302" s="951"/>
      <c r="E302" s="952"/>
      <c r="F302" s="951"/>
      <c r="G302" s="951"/>
      <c r="H302" s="952"/>
    </row>
    <row r="303" spans="2:8" s="947" customFormat="1">
      <c r="B303" s="950"/>
      <c r="C303" s="951"/>
      <c r="D303" s="951"/>
      <c r="E303" s="952"/>
      <c r="F303" s="951"/>
      <c r="G303" s="951"/>
      <c r="H303" s="952"/>
    </row>
    <row r="304" spans="2:8" s="947" customFormat="1">
      <c r="B304" s="950"/>
      <c r="C304" s="951"/>
      <c r="D304" s="951"/>
      <c r="E304" s="952"/>
      <c r="F304" s="951"/>
      <c r="G304" s="951"/>
      <c r="H304" s="952"/>
    </row>
    <row r="305" spans="2:8" s="947" customFormat="1">
      <c r="B305" s="950"/>
      <c r="C305" s="951"/>
      <c r="D305" s="951"/>
      <c r="E305" s="952"/>
      <c r="F305" s="951"/>
      <c r="G305" s="951"/>
      <c r="H305" s="952"/>
    </row>
    <row r="306" spans="2:8" s="947" customFormat="1">
      <c r="B306" s="950"/>
      <c r="C306" s="951"/>
      <c r="D306" s="951"/>
      <c r="E306" s="952"/>
      <c r="F306" s="951"/>
      <c r="G306" s="951"/>
      <c r="H306" s="952"/>
    </row>
    <row r="307" spans="2:8" s="947" customFormat="1">
      <c r="B307" s="950"/>
      <c r="C307" s="951"/>
      <c r="D307" s="951"/>
      <c r="E307" s="952"/>
      <c r="F307" s="951"/>
      <c r="G307" s="951"/>
      <c r="H307" s="952"/>
    </row>
    <row r="308" spans="2:8" s="947" customFormat="1">
      <c r="B308" s="950"/>
      <c r="C308" s="951"/>
      <c r="D308" s="951"/>
      <c r="E308" s="952"/>
      <c r="F308" s="951"/>
      <c r="G308" s="951"/>
      <c r="H308" s="952"/>
    </row>
    <row r="309" spans="2:8" s="947" customFormat="1">
      <c r="B309" s="950"/>
      <c r="C309" s="951"/>
      <c r="D309" s="951"/>
      <c r="E309" s="952"/>
      <c r="F309" s="951"/>
      <c r="G309" s="951"/>
      <c r="H309" s="952"/>
    </row>
    <row r="310" spans="2:8" s="947" customFormat="1">
      <c r="B310" s="950"/>
      <c r="C310" s="951"/>
      <c r="D310" s="951"/>
      <c r="E310" s="952"/>
      <c r="F310" s="951"/>
      <c r="G310" s="951"/>
      <c r="H310" s="952"/>
    </row>
    <row r="311" spans="2:8" s="947" customFormat="1">
      <c r="B311" s="950"/>
      <c r="C311" s="951"/>
      <c r="D311" s="951"/>
      <c r="E311" s="952"/>
      <c r="F311" s="951"/>
      <c r="G311" s="951"/>
      <c r="H311" s="952"/>
    </row>
    <row r="312" spans="2:8" s="947" customFormat="1">
      <c r="B312" s="950"/>
      <c r="C312" s="951"/>
      <c r="D312" s="951"/>
      <c r="E312" s="952"/>
      <c r="F312" s="951"/>
      <c r="G312" s="951"/>
      <c r="H312" s="952"/>
    </row>
    <row r="313" spans="2:8" s="947" customFormat="1">
      <c r="B313" s="950"/>
      <c r="C313" s="951"/>
      <c r="D313" s="951"/>
      <c r="E313" s="952"/>
      <c r="F313" s="951"/>
      <c r="G313" s="951"/>
      <c r="H313" s="952"/>
    </row>
    <row r="314" spans="2:8" s="947" customFormat="1">
      <c r="B314" s="950"/>
      <c r="C314" s="951"/>
      <c r="D314" s="951"/>
      <c r="E314" s="952"/>
      <c r="F314" s="951"/>
      <c r="G314" s="951"/>
      <c r="H314" s="952"/>
    </row>
    <row r="315" spans="2:8" s="947" customFormat="1">
      <c r="B315" s="950"/>
      <c r="C315" s="951"/>
      <c r="D315" s="951"/>
      <c r="E315" s="952"/>
      <c r="F315" s="951"/>
      <c r="G315" s="951"/>
      <c r="H315" s="952"/>
    </row>
    <row r="316" spans="2:8" s="947" customFormat="1">
      <c r="B316" s="950"/>
      <c r="C316" s="951"/>
      <c r="D316" s="951"/>
      <c r="E316" s="952"/>
      <c r="F316" s="951"/>
      <c r="G316" s="951"/>
      <c r="H316" s="952"/>
    </row>
    <row r="317" spans="2:8" s="947" customFormat="1">
      <c r="B317" s="950"/>
      <c r="C317" s="951"/>
      <c r="D317" s="951"/>
      <c r="E317" s="952"/>
      <c r="F317" s="951"/>
      <c r="G317" s="951"/>
      <c r="H317" s="952"/>
    </row>
    <row r="318" spans="2:8" s="947" customFormat="1">
      <c r="B318" s="950"/>
      <c r="C318" s="951"/>
      <c r="D318" s="951"/>
      <c r="E318" s="952"/>
      <c r="F318" s="951"/>
      <c r="G318" s="951"/>
      <c r="H318" s="952"/>
    </row>
    <row r="319" spans="2:8" s="947" customFormat="1">
      <c r="B319" s="950"/>
      <c r="C319" s="951"/>
      <c r="D319" s="951"/>
      <c r="E319" s="952"/>
      <c r="F319" s="951"/>
      <c r="G319" s="951"/>
      <c r="H319" s="952"/>
    </row>
    <row r="320" spans="2:8" s="947" customFormat="1">
      <c r="B320" s="950"/>
      <c r="C320" s="951"/>
      <c r="D320" s="951"/>
      <c r="E320" s="952"/>
      <c r="F320" s="951"/>
      <c r="G320" s="951"/>
      <c r="H320" s="952"/>
    </row>
    <row r="321" spans="2:8" s="947" customFormat="1">
      <c r="B321" s="950"/>
      <c r="C321" s="951"/>
      <c r="D321" s="951"/>
      <c r="E321" s="952"/>
      <c r="F321" s="951"/>
      <c r="G321" s="951"/>
      <c r="H321" s="952"/>
    </row>
    <row r="322" spans="2:8" s="947" customFormat="1">
      <c r="B322" s="950"/>
      <c r="C322" s="951"/>
      <c r="D322" s="951"/>
      <c r="E322" s="952"/>
      <c r="F322" s="951"/>
      <c r="G322" s="951"/>
      <c r="H322" s="952"/>
    </row>
    <row r="323" spans="2:8" s="947" customFormat="1">
      <c r="B323" s="950"/>
      <c r="C323" s="951"/>
      <c r="D323" s="951"/>
      <c r="E323" s="952"/>
      <c r="F323" s="951"/>
      <c r="G323" s="951"/>
      <c r="H323" s="952"/>
    </row>
    <row r="324" spans="2:8" s="947" customFormat="1">
      <c r="B324" s="950"/>
      <c r="C324" s="951"/>
      <c r="D324" s="951"/>
      <c r="E324" s="952"/>
      <c r="F324" s="951"/>
      <c r="G324" s="951"/>
      <c r="H324" s="952"/>
    </row>
    <row r="325" spans="2:8" s="947" customFormat="1">
      <c r="B325" s="950"/>
      <c r="C325" s="951"/>
      <c r="D325" s="951"/>
      <c r="E325" s="952"/>
      <c r="F325" s="951"/>
      <c r="G325" s="951"/>
      <c r="H325" s="952"/>
    </row>
    <row r="326" spans="2:8" s="947" customFormat="1">
      <c r="B326" s="950"/>
      <c r="C326" s="951"/>
      <c r="D326" s="951"/>
      <c r="E326" s="952"/>
      <c r="F326" s="951"/>
      <c r="G326" s="951"/>
      <c r="H326" s="952"/>
    </row>
    <row r="327" spans="2:8" s="947" customFormat="1">
      <c r="B327" s="950"/>
      <c r="C327" s="951"/>
      <c r="D327" s="951"/>
      <c r="E327" s="952"/>
      <c r="F327" s="951"/>
      <c r="G327" s="951"/>
      <c r="H327" s="952"/>
    </row>
    <row r="328" spans="2:8" s="947" customFormat="1">
      <c r="B328" s="950"/>
      <c r="C328" s="951"/>
      <c r="D328" s="951"/>
      <c r="E328" s="952"/>
      <c r="F328" s="951"/>
      <c r="G328" s="951"/>
      <c r="H328" s="952"/>
    </row>
    <row r="329" spans="2:8" s="947" customFormat="1">
      <c r="B329" s="950"/>
      <c r="C329" s="951"/>
      <c r="D329" s="951"/>
      <c r="E329" s="952"/>
      <c r="F329" s="951"/>
      <c r="G329" s="951"/>
      <c r="H329" s="952"/>
    </row>
    <row r="330" spans="2:8" s="947" customFormat="1">
      <c r="B330" s="950"/>
      <c r="C330" s="951"/>
      <c r="D330" s="951"/>
      <c r="E330" s="952"/>
      <c r="F330" s="951"/>
      <c r="G330" s="951"/>
      <c r="H330" s="952"/>
    </row>
    <row r="331" spans="2:8" s="947" customFormat="1">
      <c r="B331" s="950"/>
      <c r="C331" s="951"/>
      <c r="D331" s="951"/>
      <c r="E331" s="952"/>
      <c r="F331" s="951"/>
      <c r="G331" s="951"/>
      <c r="H331" s="952"/>
    </row>
    <row r="332" spans="2:8" s="947" customFormat="1">
      <c r="B332" s="950"/>
      <c r="C332" s="951"/>
      <c r="D332" s="951"/>
      <c r="E332" s="952"/>
      <c r="F332" s="951"/>
      <c r="G332" s="951"/>
      <c r="H332" s="952"/>
    </row>
    <row r="333" spans="2:8" s="947" customFormat="1">
      <c r="B333" s="950"/>
      <c r="C333" s="951"/>
      <c r="D333" s="951"/>
      <c r="E333" s="952"/>
      <c r="F333" s="951"/>
      <c r="G333" s="951"/>
      <c r="H333" s="952"/>
    </row>
    <row r="334" spans="2:8" s="947" customFormat="1">
      <c r="B334" s="950"/>
      <c r="C334" s="951"/>
      <c r="D334" s="951"/>
      <c r="E334" s="952"/>
      <c r="F334" s="951"/>
      <c r="G334" s="951"/>
      <c r="H334" s="952"/>
    </row>
    <row r="335" spans="2:8" s="947" customFormat="1">
      <c r="B335" s="950"/>
      <c r="C335" s="951"/>
      <c r="D335" s="951"/>
      <c r="E335" s="952"/>
      <c r="F335" s="951"/>
      <c r="G335" s="951"/>
      <c r="H335" s="952"/>
    </row>
    <row r="336" spans="2:8" s="947" customFormat="1">
      <c r="B336" s="950"/>
      <c r="C336" s="951"/>
      <c r="D336" s="951"/>
      <c r="E336" s="952"/>
      <c r="F336" s="951"/>
      <c r="G336" s="951"/>
      <c r="H336" s="952"/>
    </row>
    <row r="337" spans="2:8" s="947" customFormat="1">
      <c r="B337" s="950"/>
      <c r="C337" s="951"/>
      <c r="D337" s="951"/>
      <c r="E337" s="952"/>
      <c r="F337" s="951"/>
      <c r="G337" s="951"/>
      <c r="H337" s="952"/>
    </row>
    <row r="338" spans="2:8" s="947" customFormat="1">
      <c r="B338" s="950"/>
      <c r="C338" s="951"/>
      <c r="D338" s="951"/>
      <c r="E338" s="952"/>
      <c r="F338" s="951"/>
      <c r="G338" s="951"/>
      <c r="H338" s="952"/>
    </row>
    <row r="339" spans="2:8" s="947" customFormat="1">
      <c r="B339" s="950"/>
      <c r="C339" s="951"/>
      <c r="D339" s="951"/>
      <c r="E339" s="952"/>
      <c r="F339" s="951"/>
      <c r="G339" s="951"/>
      <c r="H339" s="952"/>
    </row>
    <row r="340" spans="2:8" s="947" customFormat="1">
      <c r="B340" s="950"/>
      <c r="C340" s="951"/>
      <c r="D340" s="951"/>
      <c r="E340" s="952"/>
      <c r="F340" s="951"/>
      <c r="G340" s="951"/>
      <c r="H340" s="952"/>
    </row>
    <row r="341" spans="2:8" s="947" customFormat="1">
      <c r="B341" s="950"/>
      <c r="C341" s="951"/>
      <c r="D341" s="951"/>
      <c r="E341" s="952"/>
      <c r="F341" s="951"/>
      <c r="G341" s="951"/>
      <c r="H341" s="952"/>
    </row>
    <row r="342" spans="2:8" s="947" customFormat="1">
      <c r="B342" s="950"/>
      <c r="C342" s="951"/>
      <c r="D342" s="951"/>
      <c r="E342" s="952"/>
      <c r="F342" s="951"/>
      <c r="G342" s="951"/>
      <c r="H342" s="952"/>
    </row>
    <row r="343" spans="2:8" s="947" customFormat="1">
      <c r="B343" s="950"/>
      <c r="C343" s="951"/>
      <c r="D343" s="951"/>
      <c r="E343" s="952"/>
      <c r="F343" s="951"/>
      <c r="G343" s="951"/>
      <c r="H343" s="952"/>
    </row>
    <row r="344" spans="2:8" s="947" customFormat="1">
      <c r="B344" s="950"/>
      <c r="C344" s="951"/>
      <c r="D344" s="951"/>
      <c r="E344" s="952"/>
      <c r="F344" s="951"/>
      <c r="G344" s="951"/>
      <c r="H344" s="952"/>
    </row>
    <row r="345" spans="2:8" s="947" customFormat="1">
      <c r="B345" s="950"/>
      <c r="C345" s="951"/>
      <c r="D345" s="951"/>
      <c r="E345" s="952"/>
      <c r="F345" s="951"/>
      <c r="G345" s="951"/>
      <c r="H345" s="952"/>
    </row>
    <row r="346" spans="2:8" s="947" customFormat="1">
      <c r="B346" s="950"/>
      <c r="C346" s="951"/>
      <c r="D346" s="951"/>
      <c r="E346" s="952"/>
      <c r="F346" s="951"/>
      <c r="G346" s="951"/>
      <c r="H346" s="952"/>
    </row>
    <row r="347" spans="2:8" s="947" customFormat="1">
      <c r="B347" s="950"/>
      <c r="C347" s="951"/>
      <c r="D347" s="951"/>
      <c r="E347" s="952"/>
      <c r="F347" s="951"/>
      <c r="G347" s="951"/>
      <c r="H347" s="952"/>
    </row>
    <row r="348" spans="2:8" s="947" customFormat="1">
      <c r="B348" s="950"/>
      <c r="C348" s="951"/>
      <c r="D348" s="951"/>
      <c r="E348" s="952"/>
      <c r="F348" s="951"/>
      <c r="G348" s="951"/>
      <c r="H348" s="952"/>
    </row>
    <row r="349" spans="2:8" s="947" customFormat="1">
      <c r="B349" s="950"/>
      <c r="C349" s="951"/>
      <c r="D349" s="951"/>
      <c r="E349" s="952"/>
      <c r="F349" s="951"/>
      <c r="G349" s="951"/>
      <c r="H349" s="952"/>
    </row>
    <row r="350" spans="2:8" s="947" customFormat="1">
      <c r="B350" s="950"/>
      <c r="C350" s="951"/>
      <c r="D350" s="951"/>
      <c r="E350" s="952"/>
      <c r="F350" s="951"/>
      <c r="G350" s="951"/>
      <c r="H350" s="952"/>
    </row>
    <row r="351" spans="2:8" s="947" customFormat="1">
      <c r="B351" s="950"/>
      <c r="C351" s="951"/>
      <c r="D351" s="951"/>
      <c r="E351" s="952"/>
      <c r="F351" s="951"/>
      <c r="G351" s="951"/>
      <c r="H351" s="952"/>
    </row>
    <row r="352" spans="2:8" s="947" customFormat="1">
      <c r="B352" s="950"/>
      <c r="C352" s="951"/>
      <c r="D352" s="951"/>
      <c r="E352" s="952"/>
      <c r="F352" s="951"/>
      <c r="G352" s="951"/>
      <c r="H352" s="952"/>
    </row>
    <row r="353" spans="2:8" s="947" customFormat="1">
      <c r="B353" s="950"/>
      <c r="C353" s="951"/>
      <c r="D353" s="951"/>
      <c r="E353" s="952"/>
      <c r="F353" s="951"/>
      <c r="G353" s="951"/>
      <c r="H353" s="952"/>
    </row>
    <row r="354" spans="2:8" s="947" customFormat="1">
      <c r="B354" s="950"/>
      <c r="C354" s="951"/>
      <c r="D354" s="951"/>
      <c r="E354" s="952"/>
      <c r="F354" s="951"/>
      <c r="G354" s="951"/>
      <c r="H354" s="952"/>
    </row>
    <row r="355" spans="2:8" s="947" customFormat="1">
      <c r="B355" s="950"/>
      <c r="C355" s="951"/>
      <c r="D355" s="951"/>
      <c r="E355" s="952"/>
      <c r="F355" s="951"/>
      <c r="G355" s="951"/>
      <c r="H355" s="952"/>
    </row>
    <row r="356" spans="2:8" s="947" customFormat="1">
      <c r="B356" s="950"/>
      <c r="C356" s="951"/>
      <c r="D356" s="951"/>
      <c r="E356" s="952"/>
      <c r="F356" s="951"/>
      <c r="G356" s="951"/>
      <c r="H356" s="952"/>
    </row>
    <row r="357" spans="2:8" s="947" customFormat="1">
      <c r="B357" s="950"/>
      <c r="C357" s="951"/>
      <c r="D357" s="951"/>
      <c r="E357" s="952"/>
      <c r="F357" s="951"/>
      <c r="G357" s="951"/>
      <c r="H357" s="952"/>
    </row>
    <row r="358" spans="2:8" s="947" customFormat="1">
      <c r="B358" s="950"/>
      <c r="C358" s="951"/>
      <c r="D358" s="951"/>
      <c r="E358" s="952"/>
      <c r="F358" s="951"/>
      <c r="G358" s="951"/>
      <c r="H358" s="952"/>
    </row>
    <row r="359" spans="2:8" s="947" customFormat="1">
      <c r="B359" s="950"/>
      <c r="C359" s="951"/>
      <c r="D359" s="951"/>
      <c r="E359" s="952"/>
      <c r="F359" s="951"/>
      <c r="G359" s="951"/>
      <c r="H359" s="952"/>
    </row>
    <row r="360" spans="2:8" s="947" customFormat="1">
      <c r="B360" s="950"/>
      <c r="C360" s="951"/>
      <c r="D360" s="951"/>
      <c r="E360" s="952"/>
      <c r="F360" s="951"/>
      <c r="G360" s="951"/>
      <c r="H360" s="952"/>
    </row>
    <row r="361" spans="2:8" s="947" customFormat="1">
      <c r="B361" s="950"/>
      <c r="C361" s="951"/>
      <c r="D361" s="951"/>
      <c r="E361" s="952"/>
      <c r="F361" s="951"/>
      <c r="G361" s="951"/>
      <c r="H361" s="952"/>
    </row>
    <row r="362" spans="2:8" s="947" customFormat="1">
      <c r="B362" s="950"/>
      <c r="C362" s="951"/>
      <c r="D362" s="951"/>
      <c r="E362" s="952"/>
      <c r="F362" s="951"/>
      <c r="G362" s="951"/>
      <c r="H362" s="952"/>
    </row>
    <row r="363" spans="2:8" s="947" customFormat="1">
      <c r="B363" s="950"/>
      <c r="C363" s="951"/>
      <c r="D363" s="951"/>
      <c r="E363" s="952"/>
      <c r="F363" s="951"/>
      <c r="G363" s="951"/>
      <c r="H363" s="952"/>
    </row>
    <row r="364" spans="2:8" s="947" customFormat="1">
      <c r="B364" s="950"/>
      <c r="C364" s="951"/>
      <c r="D364" s="951"/>
      <c r="E364" s="952"/>
      <c r="F364" s="951"/>
      <c r="G364" s="951"/>
      <c r="H364" s="952"/>
    </row>
    <row r="365" spans="2:8" s="947" customFormat="1">
      <c r="B365" s="950"/>
      <c r="C365" s="951"/>
      <c r="D365" s="951"/>
      <c r="E365" s="952"/>
      <c r="F365" s="951"/>
      <c r="G365" s="951"/>
      <c r="H365" s="952"/>
    </row>
    <row r="366" spans="2:8" s="947" customFormat="1">
      <c r="B366" s="950"/>
      <c r="C366" s="951"/>
      <c r="D366" s="951"/>
      <c r="E366" s="952"/>
      <c r="F366" s="951"/>
      <c r="G366" s="951"/>
      <c r="H366" s="952"/>
    </row>
    <row r="367" spans="2:8" s="947" customFormat="1">
      <c r="B367" s="950"/>
      <c r="C367" s="951"/>
      <c r="D367" s="951"/>
      <c r="E367" s="952"/>
      <c r="F367" s="951"/>
      <c r="G367" s="951"/>
      <c r="H367" s="952"/>
    </row>
    <row r="368" spans="2:8" s="947" customFormat="1">
      <c r="B368" s="950"/>
      <c r="C368" s="951"/>
      <c r="D368" s="951"/>
      <c r="E368" s="952"/>
      <c r="F368" s="951"/>
      <c r="G368" s="951"/>
      <c r="H368" s="952"/>
    </row>
    <row r="369" spans="2:8" s="947" customFormat="1">
      <c r="B369" s="950"/>
      <c r="C369" s="951"/>
      <c r="D369" s="951"/>
      <c r="E369" s="952"/>
      <c r="F369" s="951"/>
      <c r="G369" s="951"/>
      <c r="H369" s="952"/>
    </row>
  </sheetData>
  <mergeCells count="1">
    <mergeCell ref="B3:H3"/>
  </mergeCells>
  <printOptions horizontalCentered="1"/>
  <pageMargins left="0.15748031496062992" right="0.15748031496062992" top="0.74803149606299213" bottom="0.74803149606299213" header="0.31496062992125984" footer="0.31496062992125984"/>
  <pageSetup paperSize="9" scale="45" orientation="portrait" r:id="rId1"/>
  <rowBreaks count="1" manualBreakCount="1">
    <brk id="148" min="1" max="10" man="1"/>
  </rowBreaks>
</worksheet>
</file>

<file path=xl/worksheets/sheet28.xml><?xml version="1.0" encoding="utf-8"?>
<worksheet xmlns="http://schemas.openxmlformats.org/spreadsheetml/2006/main" xmlns:r="http://schemas.openxmlformats.org/officeDocument/2006/relationships">
  <sheetPr>
    <pageSetUpPr fitToPage="1"/>
  </sheetPr>
  <dimension ref="B1:H103"/>
  <sheetViews>
    <sheetView topLeftCell="A63" zoomScaleNormal="100" zoomScaleSheetLayoutView="85" workbookViewId="0">
      <selection activeCell="H93" sqref="H93"/>
    </sheetView>
  </sheetViews>
  <sheetFormatPr defaultRowHeight="12.75"/>
  <cols>
    <col min="1" max="1" width="5" style="963" customWidth="1"/>
    <col min="2" max="2" width="68.85546875" style="960" customWidth="1"/>
    <col min="3" max="8" width="22.140625" style="961" customWidth="1"/>
    <col min="9" max="16384" width="9.140625" style="963"/>
  </cols>
  <sheetData>
    <row r="1" spans="2:8">
      <c r="E1" s="962"/>
      <c r="H1" s="962" t="s">
        <v>1148</v>
      </c>
    </row>
    <row r="3" spans="2:8" ht="15" customHeight="1">
      <c r="B3" s="1474" t="s">
        <v>1101</v>
      </c>
      <c r="C3" s="1474"/>
      <c r="D3" s="1474"/>
      <c r="E3" s="1474"/>
      <c r="F3" s="1474"/>
      <c r="G3" s="1474"/>
      <c r="H3" s="1474"/>
    </row>
    <row r="5" spans="2:8" ht="13.5" thickBot="1">
      <c r="E5" s="964"/>
      <c r="H5" s="965" t="s">
        <v>327</v>
      </c>
    </row>
    <row r="6" spans="2:8" ht="38.25">
      <c r="B6" s="972" t="s">
        <v>1102</v>
      </c>
      <c r="C6" s="990" t="s">
        <v>755</v>
      </c>
      <c r="D6" s="990" t="s">
        <v>754</v>
      </c>
      <c r="E6" s="991" t="s">
        <v>1103</v>
      </c>
      <c r="F6" s="990" t="s">
        <v>1083</v>
      </c>
      <c r="G6" s="990" t="s">
        <v>1084</v>
      </c>
      <c r="H6" s="992" t="s">
        <v>1085</v>
      </c>
    </row>
    <row r="7" spans="2:8">
      <c r="B7" s="981" t="s">
        <v>1104</v>
      </c>
      <c r="C7" s="989">
        <v>6287.78700665</v>
      </c>
      <c r="D7" s="989">
        <v>1007.537032</v>
      </c>
      <c r="E7" s="989">
        <v>7295.3240386499992</v>
      </c>
      <c r="F7" s="989">
        <v>6564.36415614</v>
      </c>
      <c r="G7" s="989">
        <v>1236.897082</v>
      </c>
      <c r="H7" s="993">
        <v>7801.2612381400004</v>
      </c>
    </row>
    <row r="8" spans="2:8">
      <c r="B8" s="981" t="s">
        <v>1151</v>
      </c>
      <c r="C8" s="989">
        <v>5364.2785321000001</v>
      </c>
      <c r="D8" s="989">
        <v>851.54739099999995</v>
      </c>
      <c r="E8" s="989">
        <v>6215.8259231000002</v>
      </c>
      <c r="F8" s="989">
        <v>5480.9689876299999</v>
      </c>
      <c r="G8" s="989">
        <v>1049.786294</v>
      </c>
      <c r="H8" s="993">
        <v>6530.7552816300004</v>
      </c>
    </row>
    <row r="9" spans="2:8">
      <c r="B9" s="980" t="s">
        <v>753</v>
      </c>
      <c r="C9" s="989">
        <v>6726.1577585100003</v>
      </c>
      <c r="D9" s="989">
        <v>888.32966199999998</v>
      </c>
      <c r="E9" s="989">
        <v>7614.4874205100004</v>
      </c>
      <c r="F9" s="989">
        <v>7163.0695392600001</v>
      </c>
      <c r="G9" s="989">
        <v>1100.9920770000001</v>
      </c>
      <c r="H9" s="993">
        <v>8264.0616162599999</v>
      </c>
    </row>
    <row r="10" spans="2:8">
      <c r="B10" s="980" t="s">
        <v>752</v>
      </c>
      <c r="C10" s="989">
        <v>16.247004</v>
      </c>
      <c r="D10" s="989">
        <v>0</v>
      </c>
      <c r="E10" s="989">
        <v>16.247004</v>
      </c>
      <c r="F10" s="989">
        <v>13.647478</v>
      </c>
      <c r="G10" s="989">
        <v>0</v>
      </c>
      <c r="H10" s="993">
        <v>13.647478</v>
      </c>
    </row>
    <row r="11" spans="2:8">
      <c r="B11" s="980" t="s">
        <v>751</v>
      </c>
      <c r="C11" s="989">
        <v>0</v>
      </c>
      <c r="D11" s="989">
        <v>0</v>
      </c>
      <c r="E11" s="989">
        <v>0</v>
      </c>
      <c r="F11" s="989">
        <v>2.0062600000000002</v>
      </c>
      <c r="G11" s="989">
        <v>0</v>
      </c>
      <c r="H11" s="993">
        <v>2.0062600000000002</v>
      </c>
    </row>
    <row r="12" spans="2:8">
      <c r="B12" s="980" t="s">
        <v>750</v>
      </c>
      <c r="C12" s="989">
        <v>16.762848999999999</v>
      </c>
      <c r="D12" s="989">
        <v>0</v>
      </c>
      <c r="E12" s="989">
        <v>16.762848999999999</v>
      </c>
      <c r="F12" s="989">
        <v>17.71133</v>
      </c>
      <c r="G12" s="989">
        <v>0</v>
      </c>
      <c r="H12" s="993">
        <v>17.71133</v>
      </c>
    </row>
    <row r="13" spans="2:8">
      <c r="B13" s="980" t="s">
        <v>749</v>
      </c>
      <c r="C13" s="989">
        <v>1255.21692134</v>
      </c>
      <c r="D13" s="989">
        <v>33.149991999999997</v>
      </c>
      <c r="E13" s="989">
        <v>1288.3669133399999</v>
      </c>
      <c r="F13" s="989">
        <v>1552.55259209</v>
      </c>
      <c r="G13" s="989">
        <v>49.40034</v>
      </c>
      <c r="H13" s="993">
        <v>1601.9529320899999</v>
      </c>
    </row>
    <row r="14" spans="2:8">
      <c r="B14" s="980" t="s">
        <v>1105</v>
      </c>
      <c r="C14" s="989">
        <v>122.481666</v>
      </c>
      <c r="D14" s="989">
        <v>4.3795279999999996</v>
      </c>
      <c r="E14" s="989">
        <v>126.861194</v>
      </c>
      <c r="F14" s="989">
        <v>264.73380300000002</v>
      </c>
      <c r="G14" s="989">
        <v>2.99803</v>
      </c>
      <c r="H14" s="993">
        <v>267.73183299999999</v>
      </c>
    </row>
    <row r="15" spans="2:8" hidden="1">
      <c r="B15" s="980" t="s">
        <v>748</v>
      </c>
      <c r="C15" s="989">
        <v>0.107463</v>
      </c>
      <c r="D15" s="989">
        <v>0</v>
      </c>
      <c r="E15" s="989">
        <v>0.107463</v>
      </c>
      <c r="F15" s="989">
        <v>2.4664039999999998</v>
      </c>
      <c r="G15" s="989">
        <v>0</v>
      </c>
      <c r="H15" s="993">
        <v>2.4664039999999998</v>
      </c>
    </row>
    <row r="16" spans="2:8">
      <c r="B16" s="980" t="s">
        <v>1106</v>
      </c>
      <c r="C16" s="989">
        <v>16.227742929999998</v>
      </c>
      <c r="D16" s="989">
        <v>0.74724900000000005</v>
      </c>
      <c r="E16" s="989">
        <v>16.974991929999998</v>
      </c>
      <c r="F16" s="989">
        <v>134.77703145999999</v>
      </c>
      <c r="G16" s="989">
        <v>1.1925870000000001</v>
      </c>
      <c r="H16" s="993">
        <v>135.96961845999999</v>
      </c>
    </row>
    <row r="17" spans="2:8">
      <c r="B17" s="981" t="s">
        <v>1107</v>
      </c>
      <c r="C17" s="989">
        <v>387.40185147000005</v>
      </c>
      <c r="D17" s="989">
        <v>139.937613</v>
      </c>
      <c r="E17" s="989">
        <v>527.33946447000005</v>
      </c>
      <c r="F17" s="989">
        <v>326.50587887</v>
      </c>
      <c r="G17" s="989">
        <v>150.05995999999999</v>
      </c>
      <c r="H17" s="993">
        <v>476.56583886999999</v>
      </c>
    </row>
    <row r="18" spans="2:8" ht="25.5">
      <c r="B18" s="980" t="s">
        <v>747</v>
      </c>
      <c r="C18" s="989">
        <v>0</v>
      </c>
      <c r="D18" s="989">
        <v>0</v>
      </c>
      <c r="E18" s="989">
        <v>0</v>
      </c>
      <c r="F18" s="989">
        <v>0</v>
      </c>
      <c r="G18" s="989">
        <v>0</v>
      </c>
      <c r="H18" s="993">
        <v>0</v>
      </c>
    </row>
    <row r="19" spans="2:8">
      <c r="B19" s="980" t="s">
        <v>1108</v>
      </c>
      <c r="C19" s="989">
        <v>54.385896000000002</v>
      </c>
      <c r="D19" s="989">
        <v>0</v>
      </c>
      <c r="E19" s="989">
        <v>54.385896000000002</v>
      </c>
      <c r="F19" s="989">
        <v>45.125278999999999</v>
      </c>
      <c r="G19" s="989">
        <v>0</v>
      </c>
      <c r="H19" s="993">
        <v>45.125278999999999</v>
      </c>
    </row>
    <row r="20" spans="2:8" hidden="1">
      <c r="B20" s="980" t="s">
        <v>746</v>
      </c>
      <c r="C20" s="989">
        <v>39.116340000000001</v>
      </c>
      <c r="D20" s="989">
        <v>0</v>
      </c>
      <c r="E20" s="989">
        <v>39.116340000000001</v>
      </c>
      <c r="F20" s="989">
        <v>42.437559999999998</v>
      </c>
      <c r="G20" s="989">
        <v>0</v>
      </c>
      <c r="H20" s="993">
        <v>42.437559999999998</v>
      </c>
    </row>
    <row r="21" spans="2:8" hidden="1">
      <c r="B21" s="980" t="s">
        <v>745</v>
      </c>
      <c r="C21" s="989">
        <v>0</v>
      </c>
      <c r="D21" s="989">
        <v>0</v>
      </c>
      <c r="E21" s="989">
        <v>0</v>
      </c>
      <c r="F21" s="989">
        <v>0</v>
      </c>
      <c r="G21" s="989">
        <v>0</v>
      </c>
      <c r="H21" s="993">
        <v>0</v>
      </c>
    </row>
    <row r="22" spans="2:8" hidden="1">
      <c r="B22" s="980" t="s">
        <v>744</v>
      </c>
      <c r="C22" s="989">
        <v>15.269556</v>
      </c>
      <c r="D22" s="989">
        <v>0</v>
      </c>
      <c r="E22" s="989">
        <v>15.269556</v>
      </c>
      <c r="F22" s="989">
        <v>2.687719</v>
      </c>
      <c r="G22" s="989">
        <v>0</v>
      </c>
      <c r="H22" s="993">
        <v>2.687719</v>
      </c>
    </row>
    <row r="23" spans="2:8">
      <c r="B23" s="980" t="s">
        <v>743</v>
      </c>
      <c r="C23" s="989">
        <v>262.16306472999997</v>
      </c>
      <c r="D23" s="989">
        <v>109.297211</v>
      </c>
      <c r="E23" s="989">
        <v>371.46027573000003</v>
      </c>
      <c r="F23" s="989">
        <v>235.08427316000001</v>
      </c>
      <c r="G23" s="989">
        <v>130.894936</v>
      </c>
      <c r="H23" s="993">
        <v>365.97920915999998</v>
      </c>
    </row>
    <row r="24" spans="2:8">
      <c r="B24" s="980" t="s">
        <v>742</v>
      </c>
      <c r="C24" s="989">
        <v>18.863073760000002</v>
      </c>
      <c r="D24" s="989">
        <v>9.9135609999999996</v>
      </c>
      <c r="E24" s="989">
        <v>28.77663476</v>
      </c>
      <c r="F24" s="989">
        <v>27.047956710000001</v>
      </c>
      <c r="G24" s="989">
        <v>12.599627</v>
      </c>
      <c r="H24" s="993">
        <v>39.647583709999999</v>
      </c>
    </row>
    <row r="25" spans="2:8" ht="25.5">
      <c r="B25" s="980" t="s">
        <v>741</v>
      </c>
      <c r="C25" s="989">
        <v>6.5933529999999996</v>
      </c>
      <c r="D25" s="989">
        <v>1.3865000000000001E-2</v>
      </c>
      <c r="E25" s="989">
        <v>6.6072179999999996</v>
      </c>
      <c r="F25" s="989">
        <v>2.1795439999999999</v>
      </c>
      <c r="G25" s="989">
        <v>1.7520999999999998E-2</v>
      </c>
      <c r="H25" s="993">
        <v>2.1970649999999998</v>
      </c>
    </row>
    <row r="26" spans="2:8" ht="25.5">
      <c r="B26" s="980" t="s">
        <v>1109</v>
      </c>
      <c r="C26" s="989">
        <v>34.08931698</v>
      </c>
      <c r="D26" s="989">
        <v>12.773512999999999</v>
      </c>
      <c r="E26" s="989">
        <v>46.862829979999994</v>
      </c>
      <c r="F26" s="989">
        <v>2.7588750000000002</v>
      </c>
      <c r="G26" s="989">
        <v>2.1009380000000002</v>
      </c>
      <c r="H26" s="993">
        <v>4.8598129999999999</v>
      </c>
    </row>
    <row r="27" spans="2:8" hidden="1">
      <c r="B27" s="980" t="s">
        <v>740</v>
      </c>
      <c r="C27" s="989">
        <v>33.995373979999997</v>
      </c>
      <c r="D27" s="989">
        <v>12.429290999999999</v>
      </c>
      <c r="E27" s="989">
        <v>46.424664979999996</v>
      </c>
      <c r="F27" s="989">
        <v>2.5798860000000001</v>
      </c>
      <c r="G27" s="989">
        <v>1.388565</v>
      </c>
      <c r="H27" s="993">
        <v>3.968451</v>
      </c>
    </row>
    <row r="28" spans="2:8" hidden="1">
      <c r="B28" s="980" t="s">
        <v>739</v>
      </c>
      <c r="C28" s="989">
        <v>9.3942999999999999E-2</v>
      </c>
      <c r="D28" s="989">
        <v>0.34422199999999997</v>
      </c>
      <c r="E28" s="989">
        <v>0.43816500000000003</v>
      </c>
      <c r="F28" s="989">
        <v>0.17898900000000001</v>
      </c>
      <c r="G28" s="989">
        <v>0.71237300000000003</v>
      </c>
      <c r="H28" s="993">
        <v>0.89136199999999999</v>
      </c>
    </row>
    <row r="29" spans="2:8" hidden="1">
      <c r="B29" s="980" t="s">
        <v>738</v>
      </c>
      <c r="C29" s="989">
        <v>0</v>
      </c>
      <c r="D29" s="989">
        <v>0</v>
      </c>
      <c r="E29" s="989">
        <v>0</v>
      </c>
      <c r="F29" s="989">
        <v>0</v>
      </c>
      <c r="G29" s="989">
        <v>0</v>
      </c>
      <c r="H29" s="993">
        <v>0</v>
      </c>
    </row>
    <row r="30" spans="2:8">
      <c r="B30" s="980" t="s">
        <v>737</v>
      </c>
      <c r="C30" s="989">
        <v>11.307147000000001</v>
      </c>
      <c r="D30" s="989">
        <v>7.9394629999999999</v>
      </c>
      <c r="E30" s="989">
        <v>19.24661</v>
      </c>
      <c r="F30" s="989">
        <v>14.309951</v>
      </c>
      <c r="G30" s="989">
        <v>4.4469380000000003</v>
      </c>
      <c r="H30" s="993">
        <v>18.756889000000001</v>
      </c>
    </row>
    <row r="31" spans="2:8">
      <c r="B31" s="981" t="s">
        <v>1110</v>
      </c>
      <c r="C31" s="989">
        <v>247.42337771999999</v>
      </c>
      <c r="D31" s="989">
        <v>12.961432</v>
      </c>
      <c r="E31" s="989">
        <v>260.38480972000002</v>
      </c>
      <c r="F31" s="989">
        <v>313.9502392</v>
      </c>
      <c r="G31" s="989">
        <v>31.710402999999999</v>
      </c>
      <c r="H31" s="993">
        <v>345.66064219999998</v>
      </c>
    </row>
    <row r="32" spans="2:8" ht="25.5">
      <c r="B32" s="981" t="s">
        <v>1111</v>
      </c>
      <c r="C32" s="989">
        <v>178.11836584</v>
      </c>
      <c r="D32" s="989">
        <v>2.2329979999999998</v>
      </c>
      <c r="E32" s="989">
        <v>180.35136384</v>
      </c>
      <c r="F32" s="989">
        <v>153.30186925000001</v>
      </c>
      <c r="G32" s="989">
        <v>2.4981049999999998</v>
      </c>
      <c r="H32" s="993">
        <v>155.79997424999999</v>
      </c>
    </row>
    <row r="33" spans="2:8">
      <c r="B33" s="981" t="s">
        <v>1112</v>
      </c>
      <c r="C33" s="989">
        <v>110.56487951999999</v>
      </c>
      <c r="D33" s="989">
        <v>0.85759799999999997</v>
      </c>
      <c r="E33" s="989">
        <v>111.42247752</v>
      </c>
      <c r="F33" s="989">
        <v>289.63718118999998</v>
      </c>
      <c r="G33" s="989">
        <v>2.84232</v>
      </c>
      <c r="H33" s="993">
        <v>292.47950119000001</v>
      </c>
    </row>
    <row r="34" spans="2:8">
      <c r="B34" s="983" t="s">
        <v>1113</v>
      </c>
      <c r="C34" s="989">
        <v>5891.9274182700001</v>
      </c>
      <c r="D34" s="989">
        <v>998.16790000000003</v>
      </c>
      <c r="E34" s="989">
        <v>6890.0953182700005</v>
      </c>
      <c r="F34" s="989">
        <v>6016.4933705800004</v>
      </c>
      <c r="G34" s="989">
        <v>1184.3698300000001</v>
      </c>
      <c r="H34" s="993">
        <v>7200.86320058</v>
      </c>
    </row>
    <row r="35" spans="2:8">
      <c r="B35" s="981" t="s">
        <v>1114</v>
      </c>
      <c r="C35" s="989">
        <v>2539.6060512800004</v>
      </c>
      <c r="D35" s="989">
        <v>105.20693799999999</v>
      </c>
      <c r="E35" s="989">
        <v>2644.8129892800002</v>
      </c>
      <c r="F35" s="989">
        <v>2555.77356031</v>
      </c>
      <c r="G35" s="989">
        <v>121.486981</v>
      </c>
      <c r="H35" s="993">
        <v>2677.26054131</v>
      </c>
    </row>
    <row r="36" spans="2:8">
      <c r="B36" s="980" t="s">
        <v>736</v>
      </c>
      <c r="C36" s="989">
        <v>2951.0969610000002</v>
      </c>
      <c r="D36" s="989">
        <v>102.86181000000001</v>
      </c>
      <c r="E36" s="989">
        <v>3053.9587710000001</v>
      </c>
      <c r="F36" s="989">
        <v>3056.25136711</v>
      </c>
      <c r="G36" s="989">
        <v>127.62554299999999</v>
      </c>
      <c r="H36" s="993">
        <v>3183.8769101100002</v>
      </c>
    </row>
    <row r="37" spans="2:8">
      <c r="B37" s="980" t="s">
        <v>735</v>
      </c>
      <c r="C37" s="989">
        <v>130.012235</v>
      </c>
      <c r="D37" s="989">
        <v>0</v>
      </c>
      <c r="E37" s="989">
        <v>130.012235</v>
      </c>
      <c r="F37" s="989">
        <v>96.790593999999999</v>
      </c>
      <c r="G37" s="989">
        <v>0</v>
      </c>
      <c r="H37" s="993">
        <v>96.790593999999999</v>
      </c>
    </row>
    <row r="38" spans="2:8">
      <c r="B38" s="980" t="s">
        <v>734</v>
      </c>
      <c r="C38" s="989">
        <v>5.5673570000000003</v>
      </c>
      <c r="D38" s="989">
        <v>0</v>
      </c>
      <c r="E38" s="989">
        <v>5.5673570000000003</v>
      </c>
      <c r="F38" s="989">
        <v>6.8992990000000001</v>
      </c>
      <c r="G38" s="989">
        <v>0</v>
      </c>
      <c r="H38" s="993">
        <v>6.8992990000000001</v>
      </c>
    </row>
    <row r="39" spans="2:8">
      <c r="B39" s="980" t="s">
        <v>733</v>
      </c>
      <c r="C39" s="989">
        <v>493.33514063999996</v>
      </c>
      <c r="D39" s="989">
        <v>4.6025349999999996</v>
      </c>
      <c r="E39" s="989">
        <v>497.93767564000001</v>
      </c>
      <c r="F39" s="989">
        <v>517.2549047</v>
      </c>
      <c r="G39" s="989">
        <v>6.2866070000000001</v>
      </c>
      <c r="H39" s="993">
        <v>523.5415117</v>
      </c>
    </row>
    <row r="40" spans="2:8">
      <c r="B40" s="980" t="s">
        <v>1115</v>
      </c>
      <c r="C40" s="989">
        <v>924.51973999999996</v>
      </c>
      <c r="D40" s="989">
        <v>7.6507139999999998</v>
      </c>
      <c r="E40" s="989">
        <v>932.17045399999995</v>
      </c>
      <c r="F40" s="989">
        <v>75.023026000000002</v>
      </c>
      <c r="G40" s="989">
        <v>2.0501260000000001</v>
      </c>
      <c r="H40" s="993">
        <v>77.073151999999993</v>
      </c>
    </row>
    <row r="41" spans="2:8">
      <c r="B41" s="980" t="s">
        <v>1116</v>
      </c>
      <c r="C41" s="989">
        <v>0</v>
      </c>
      <c r="D41" s="989">
        <v>0</v>
      </c>
      <c r="E41" s="989">
        <v>0</v>
      </c>
      <c r="F41" s="989">
        <v>6.7447679999999997</v>
      </c>
      <c r="G41" s="989">
        <v>0</v>
      </c>
      <c r="H41" s="993">
        <v>6.7447679999999997</v>
      </c>
    </row>
    <row r="42" spans="2:8">
      <c r="B42" s="980" t="s">
        <v>1117</v>
      </c>
      <c r="C42" s="989">
        <v>707.09591708000005</v>
      </c>
      <c r="D42" s="989">
        <v>0.70305099999999998</v>
      </c>
      <c r="E42" s="989">
        <v>707.79896808000001</v>
      </c>
      <c r="F42" s="989">
        <v>-52.188732900000005</v>
      </c>
      <c r="G42" s="989">
        <v>1.9020809999999999</v>
      </c>
      <c r="H42" s="993">
        <v>-50.286651900000003</v>
      </c>
    </row>
    <row r="43" spans="2:8" ht="25.5">
      <c r="B43" s="981" t="s">
        <v>1118</v>
      </c>
      <c r="C43" s="989">
        <v>9.5890179999999994</v>
      </c>
      <c r="D43" s="989">
        <v>502.88531</v>
      </c>
      <c r="E43" s="989">
        <v>512.47432800000001</v>
      </c>
      <c r="F43" s="989">
        <v>9.9237020000000005</v>
      </c>
      <c r="G43" s="989">
        <v>654.65502000000004</v>
      </c>
      <c r="H43" s="993">
        <v>664.57872199999997</v>
      </c>
    </row>
    <row r="44" spans="2:8" hidden="1">
      <c r="B44" s="980" t="s">
        <v>1119</v>
      </c>
      <c r="C44" s="989">
        <v>0</v>
      </c>
      <c r="D44" s="989">
        <v>502.88531</v>
      </c>
      <c r="E44" s="989">
        <v>502.88531</v>
      </c>
      <c r="F44" s="989">
        <v>0</v>
      </c>
      <c r="G44" s="989">
        <v>654.65502000000004</v>
      </c>
      <c r="H44" s="993">
        <v>654.65502000000004</v>
      </c>
    </row>
    <row r="45" spans="2:8" hidden="1">
      <c r="B45" s="980" t="s">
        <v>732</v>
      </c>
      <c r="C45" s="989">
        <v>0</v>
      </c>
      <c r="D45" s="989">
        <v>504.19858799999997</v>
      </c>
      <c r="E45" s="989">
        <v>504.19858799999997</v>
      </c>
      <c r="F45" s="989">
        <v>0</v>
      </c>
      <c r="G45" s="989">
        <v>655.87166200000001</v>
      </c>
      <c r="H45" s="993">
        <v>655.87166200000001</v>
      </c>
    </row>
    <row r="46" spans="2:8" ht="25.5">
      <c r="B46" s="980" t="s">
        <v>731</v>
      </c>
      <c r="C46" s="989">
        <v>0</v>
      </c>
      <c r="D46" s="989">
        <v>1.3132779999999999</v>
      </c>
      <c r="E46" s="989">
        <v>1.3132779999999999</v>
      </c>
      <c r="F46" s="989">
        <v>0</v>
      </c>
      <c r="G46" s="989">
        <v>1.216642</v>
      </c>
      <c r="H46" s="993">
        <v>1.216642</v>
      </c>
    </row>
    <row r="47" spans="2:8" hidden="1">
      <c r="B47" s="980" t="s">
        <v>1120</v>
      </c>
      <c r="C47" s="989">
        <v>0</v>
      </c>
      <c r="D47" s="989">
        <v>0</v>
      </c>
      <c r="E47" s="989">
        <v>0</v>
      </c>
      <c r="F47" s="989">
        <v>0</v>
      </c>
      <c r="G47" s="989">
        <v>0</v>
      </c>
      <c r="H47" s="993">
        <v>0</v>
      </c>
    </row>
    <row r="48" spans="2:8" hidden="1">
      <c r="B48" s="980" t="s">
        <v>730</v>
      </c>
      <c r="C48" s="989">
        <v>0</v>
      </c>
      <c r="D48" s="989">
        <v>0</v>
      </c>
      <c r="E48" s="989">
        <v>0</v>
      </c>
      <c r="F48" s="989">
        <v>0</v>
      </c>
      <c r="G48" s="989">
        <v>0</v>
      </c>
      <c r="H48" s="993">
        <v>0</v>
      </c>
    </row>
    <row r="49" spans="2:8" ht="25.5">
      <c r="B49" s="980" t="s">
        <v>729</v>
      </c>
      <c r="C49" s="989">
        <v>0</v>
      </c>
      <c r="D49" s="989">
        <v>0</v>
      </c>
      <c r="E49" s="989">
        <v>0</v>
      </c>
      <c r="F49" s="989">
        <v>0</v>
      </c>
      <c r="G49" s="989">
        <v>0</v>
      </c>
      <c r="H49" s="993">
        <v>0</v>
      </c>
    </row>
    <row r="50" spans="2:8" ht="25.5" hidden="1">
      <c r="B50" s="980" t="s">
        <v>1121</v>
      </c>
      <c r="C50" s="989">
        <v>9.5890179999999994</v>
      </c>
      <c r="D50" s="989">
        <v>0</v>
      </c>
      <c r="E50" s="989">
        <v>9.5890179999999994</v>
      </c>
      <c r="F50" s="989">
        <v>9.9237020000000005</v>
      </c>
      <c r="G50" s="989">
        <v>0</v>
      </c>
      <c r="H50" s="993">
        <v>9.9237020000000005</v>
      </c>
    </row>
    <row r="51" spans="2:8" hidden="1">
      <c r="B51" s="980" t="s">
        <v>728</v>
      </c>
      <c r="C51" s="989">
        <v>9.5890179999999994</v>
      </c>
      <c r="D51" s="989">
        <v>0</v>
      </c>
      <c r="E51" s="989">
        <v>9.5890179999999994</v>
      </c>
      <c r="F51" s="989">
        <v>9.9237020000000005</v>
      </c>
      <c r="G51" s="989">
        <v>0</v>
      </c>
      <c r="H51" s="993">
        <v>9.9237020000000005</v>
      </c>
    </row>
    <row r="52" spans="2:8" ht="25.5">
      <c r="B52" s="980" t="s">
        <v>727</v>
      </c>
      <c r="C52" s="989">
        <v>0</v>
      </c>
      <c r="D52" s="989">
        <v>0</v>
      </c>
      <c r="E52" s="989">
        <v>0</v>
      </c>
      <c r="F52" s="989">
        <v>0</v>
      </c>
      <c r="G52" s="989">
        <v>0</v>
      </c>
      <c r="H52" s="993">
        <v>0</v>
      </c>
    </row>
    <row r="53" spans="2:8" ht="38.25" hidden="1">
      <c r="B53" s="981" t="s">
        <v>1122</v>
      </c>
      <c r="C53" s="989">
        <v>0</v>
      </c>
      <c r="D53" s="989">
        <v>0</v>
      </c>
      <c r="E53" s="989">
        <v>0</v>
      </c>
      <c r="F53" s="989">
        <v>0</v>
      </c>
      <c r="G53" s="989">
        <v>0</v>
      </c>
      <c r="H53" s="993">
        <v>0</v>
      </c>
    </row>
    <row r="54" spans="2:8" ht="25.5" hidden="1">
      <c r="B54" s="980" t="s">
        <v>726</v>
      </c>
      <c r="C54" s="989">
        <v>0</v>
      </c>
      <c r="D54" s="989">
        <v>0</v>
      </c>
      <c r="E54" s="989">
        <v>0</v>
      </c>
      <c r="F54" s="989">
        <v>0</v>
      </c>
      <c r="G54" s="989">
        <v>0</v>
      </c>
      <c r="H54" s="993">
        <v>0</v>
      </c>
    </row>
    <row r="55" spans="2:8" ht="38.25">
      <c r="B55" s="980" t="s">
        <v>725</v>
      </c>
      <c r="C55" s="989">
        <v>0</v>
      </c>
      <c r="D55" s="989">
        <v>0</v>
      </c>
      <c r="E55" s="989">
        <v>0</v>
      </c>
      <c r="F55" s="989">
        <v>0</v>
      </c>
      <c r="G55" s="989">
        <v>0</v>
      </c>
      <c r="H55" s="993">
        <v>0</v>
      </c>
    </row>
    <row r="56" spans="2:8">
      <c r="B56" s="981" t="s">
        <v>1123</v>
      </c>
      <c r="C56" s="989">
        <v>170.85699500000001</v>
      </c>
      <c r="D56" s="989">
        <v>1.5154890000000001</v>
      </c>
      <c r="E56" s="989">
        <v>172.37248399999999</v>
      </c>
      <c r="F56" s="989">
        <v>178.34702799999999</v>
      </c>
      <c r="G56" s="989">
        <v>0.56595799999999996</v>
      </c>
      <c r="H56" s="993">
        <v>178.91298599999999</v>
      </c>
    </row>
    <row r="57" spans="2:8">
      <c r="B57" s="980" t="s">
        <v>724</v>
      </c>
      <c r="C57" s="989">
        <v>38.014533</v>
      </c>
      <c r="D57" s="989">
        <v>0.21589800000000001</v>
      </c>
      <c r="E57" s="989">
        <v>38.230431000000003</v>
      </c>
      <c r="F57" s="989">
        <v>23.325579999999999</v>
      </c>
      <c r="G57" s="989">
        <v>0</v>
      </c>
      <c r="H57" s="993">
        <v>23.325579999999999</v>
      </c>
    </row>
    <row r="58" spans="2:8" ht="16.5" customHeight="1">
      <c r="B58" s="980" t="s">
        <v>723</v>
      </c>
      <c r="C58" s="989">
        <v>132.84246200000001</v>
      </c>
      <c r="D58" s="989">
        <v>1.2995909999999999</v>
      </c>
      <c r="E58" s="989">
        <v>134.142053</v>
      </c>
      <c r="F58" s="989">
        <v>155.02144799999999</v>
      </c>
      <c r="G58" s="989">
        <v>0.56595799999999996</v>
      </c>
      <c r="H58" s="993">
        <v>155.58740599999999</v>
      </c>
    </row>
    <row r="59" spans="2:8">
      <c r="B59" s="981" t="s">
        <v>1124</v>
      </c>
      <c r="C59" s="989">
        <v>2515.4680780100002</v>
      </c>
      <c r="D59" s="989">
        <v>369.53952700000002</v>
      </c>
      <c r="E59" s="989">
        <v>2885.0076050100001</v>
      </c>
      <c r="F59" s="989">
        <v>2734.6758733299998</v>
      </c>
      <c r="G59" s="989">
        <v>384.059865</v>
      </c>
      <c r="H59" s="993">
        <v>3118.73573833</v>
      </c>
    </row>
    <row r="60" spans="2:8" hidden="1">
      <c r="B60" s="980" t="s">
        <v>1125</v>
      </c>
      <c r="C60" s="989">
        <v>1201.3917007100001</v>
      </c>
      <c r="D60" s="989">
        <v>245.330196</v>
      </c>
      <c r="E60" s="989">
        <v>1446.72189671</v>
      </c>
      <c r="F60" s="989">
        <v>1383.6278611199998</v>
      </c>
      <c r="G60" s="989">
        <v>259.38777299999998</v>
      </c>
      <c r="H60" s="993">
        <v>1643.01563412</v>
      </c>
    </row>
    <row r="61" spans="2:8" hidden="1">
      <c r="B61" s="980" t="s">
        <v>722</v>
      </c>
      <c r="C61" s="989">
        <v>528.77673100000004</v>
      </c>
      <c r="D61" s="989">
        <v>197.21670499999999</v>
      </c>
      <c r="E61" s="989">
        <v>725.99343599999997</v>
      </c>
      <c r="F61" s="989">
        <v>598.99152000000004</v>
      </c>
      <c r="G61" s="989">
        <v>218.82866100000001</v>
      </c>
      <c r="H61" s="993">
        <v>817.82018100000005</v>
      </c>
    </row>
    <row r="62" spans="2:8" hidden="1">
      <c r="B62" s="980" t="s">
        <v>1126</v>
      </c>
      <c r="C62" s="989">
        <v>505.53141726000001</v>
      </c>
      <c r="D62" s="989">
        <v>15.755673</v>
      </c>
      <c r="E62" s="989">
        <v>521.28709026000001</v>
      </c>
      <c r="F62" s="989">
        <v>592.79408100000001</v>
      </c>
      <c r="G62" s="989">
        <v>22.059329999999999</v>
      </c>
      <c r="H62" s="993">
        <v>614.85341100000005</v>
      </c>
    </row>
    <row r="63" spans="2:8">
      <c r="B63" s="980" t="s">
        <v>1127</v>
      </c>
      <c r="C63" s="989">
        <v>248.99510961999999</v>
      </c>
      <c r="D63" s="989">
        <v>23.485422</v>
      </c>
      <c r="E63" s="989">
        <v>272.48053162000002</v>
      </c>
      <c r="F63" s="989">
        <v>228.01233977999999</v>
      </c>
      <c r="G63" s="989">
        <v>18.499782</v>
      </c>
      <c r="H63" s="993">
        <v>246.51212178</v>
      </c>
    </row>
    <row r="64" spans="2:8" hidden="1">
      <c r="B64" s="980" t="s">
        <v>1128</v>
      </c>
      <c r="C64" s="989">
        <v>-81.911557169999995</v>
      </c>
      <c r="D64" s="989">
        <v>8.8723960000000002</v>
      </c>
      <c r="E64" s="989">
        <v>-73.03916117</v>
      </c>
      <c r="F64" s="989">
        <v>-36.170079659999999</v>
      </c>
      <c r="G64" s="989">
        <v>0</v>
      </c>
      <c r="H64" s="993">
        <v>-36.170079659999999</v>
      </c>
    </row>
    <row r="65" spans="2:8" hidden="1">
      <c r="B65" s="980" t="s">
        <v>1129</v>
      </c>
      <c r="C65" s="989">
        <v>1314.0763772999999</v>
      </c>
      <c r="D65" s="989">
        <v>124.20933100000001</v>
      </c>
      <c r="E65" s="989">
        <v>1438.2857082999999</v>
      </c>
      <c r="F65" s="989">
        <v>1351.04801221</v>
      </c>
      <c r="G65" s="989">
        <v>124.67209200000001</v>
      </c>
      <c r="H65" s="993">
        <v>1475.72010421</v>
      </c>
    </row>
    <row r="66" spans="2:8" ht="25.5" hidden="1">
      <c r="B66" s="980" t="s">
        <v>721</v>
      </c>
      <c r="C66" s="989">
        <v>108.446991</v>
      </c>
      <c r="D66" s="989">
        <v>11.593534</v>
      </c>
      <c r="E66" s="989">
        <v>120.040525</v>
      </c>
      <c r="F66" s="989">
        <v>88.436712620000009</v>
      </c>
      <c r="G66" s="989">
        <v>12.112792000000001</v>
      </c>
      <c r="H66" s="993">
        <v>100.54950462000001</v>
      </c>
    </row>
    <row r="67" spans="2:8" hidden="1">
      <c r="B67" s="980" t="s">
        <v>720</v>
      </c>
      <c r="C67" s="989">
        <v>487.57026225999999</v>
      </c>
      <c r="D67" s="989">
        <v>49.649802999999999</v>
      </c>
      <c r="E67" s="989">
        <v>537.22006525999996</v>
      </c>
      <c r="F67" s="989">
        <v>515.21760200000006</v>
      </c>
      <c r="G67" s="989">
        <v>50.637397999999997</v>
      </c>
      <c r="H67" s="993">
        <v>565.85500000000002</v>
      </c>
    </row>
    <row r="68" spans="2:8">
      <c r="B68" s="980" t="s">
        <v>1130</v>
      </c>
      <c r="C68" s="989">
        <v>318.29340525999999</v>
      </c>
      <c r="D68" s="989">
        <v>39.554968000000002</v>
      </c>
      <c r="E68" s="989">
        <v>357.84837326000002</v>
      </c>
      <c r="F68" s="989">
        <v>332.90340900000001</v>
      </c>
      <c r="G68" s="989">
        <v>40.650359000000002</v>
      </c>
      <c r="H68" s="993">
        <v>373.55376799999999</v>
      </c>
    </row>
    <row r="69" spans="2:8">
      <c r="B69" s="994" t="s">
        <v>1131</v>
      </c>
      <c r="C69" s="989">
        <v>27.109535999999999</v>
      </c>
      <c r="D69" s="989">
        <v>1.873462</v>
      </c>
      <c r="E69" s="989">
        <v>28.982997999999998</v>
      </c>
      <c r="F69" s="989">
        <v>28.836697000000001</v>
      </c>
      <c r="G69" s="989">
        <v>1.8706119999999999</v>
      </c>
      <c r="H69" s="993">
        <v>30.707308999999999</v>
      </c>
    </row>
    <row r="70" spans="2:8">
      <c r="B70" s="994" t="s">
        <v>1132</v>
      </c>
      <c r="C70" s="989">
        <v>106.360443</v>
      </c>
      <c r="D70" s="989">
        <v>7.2598039999999999</v>
      </c>
      <c r="E70" s="989">
        <v>113.62024700000001</v>
      </c>
      <c r="F70" s="989">
        <v>115.03908199999999</v>
      </c>
      <c r="G70" s="989">
        <v>7.3968579999999999</v>
      </c>
      <c r="H70" s="993">
        <v>122.43594</v>
      </c>
    </row>
    <row r="71" spans="2:8">
      <c r="B71" s="994" t="s">
        <v>1133</v>
      </c>
      <c r="C71" s="989">
        <v>7.0190659999999996</v>
      </c>
      <c r="D71" s="989">
        <v>8.0000000000000007E-5</v>
      </c>
      <c r="E71" s="989">
        <v>7.0191460000000001</v>
      </c>
      <c r="F71" s="989">
        <v>7.6255790000000001</v>
      </c>
      <c r="G71" s="989">
        <v>0</v>
      </c>
      <c r="H71" s="993">
        <v>7.6255790000000001</v>
      </c>
    </row>
    <row r="72" spans="2:8">
      <c r="B72" s="994" t="s">
        <v>1134</v>
      </c>
      <c r="C72" s="989">
        <v>28.787811999999999</v>
      </c>
      <c r="D72" s="989">
        <v>0.96148900000000004</v>
      </c>
      <c r="E72" s="989">
        <v>29.749300999999999</v>
      </c>
      <c r="F72" s="989">
        <v>30.812835</v>
      </c>
      <c r="G72" s="989">
        <v>0.71956900000000001</v>
      </c>
      <c r="H72" s="993">
        <v>31.532404</v>
      </c>
    </row>
    <row r="73" spans="2:8" ht="25.5">
      <c r="B73" s="994" t="s">
        <v>719</v>
      </c>
      <c r="C73" s="989">
        <v>64.373238999999998</v>
      </c>
      <c r="D73" s="989">
        <v>5.7489739999999996</v>
      </c>
      <c r="E73" s="989">
        <v>70.122213000000002</v>
      </c>
      <c r="F73" s="989">
        <v>61.191040999999998</v>
      </c>
      <c r="G73" s="989">
        <v>6.1696650000000002</v>
      </c>
      <c r="H73" s="993">
        <v>67.360705999999993</v>
      </c>
    </row>
    <row r="74" spans="2:8" hidden="1">
      <c r="B74" s="994" t="s">
        <v>718</v>
      </c>
      <c r="C74" s="989">
        <v>653.68588504000002</v>
      </c>
      <c r="D74" s="989">
        <v>57.217019999999998</v>
      </c>
      <c r="E74" s="989">
        <v>710.90290503999995</v>
      </c>
      <c r="F74" s="989">
        <v>686.20265659000006</v>
      </c>
      <c r="G74" s="989">
        <v>55.752237000000001</v>
      </c>
      <c r="H74" s="993">
        <v>741.95489358999998</v>
      </c>
    </row>
    <row r="75" spans="2:8" hidden="1">
      <c r="B75" s="994" t="s">
        <v>1135</v>
      </c>
      <c r="C75" s="989">
        <v>419.64816066000003</v>
      </c>
      <c r="D75" s="989">
        <v>39.818832</v>
      </c>
      <c r="E75" s="989">
        <v>459.46699266000002</v>
      </c>
      <c r="F75" s="989">
        <v>433.21461696</v>
      </c>
      <c r="G75" s="989">
        <v>38.316597999999999</v>
      </c>
      <c r="H75" s="993">
        <v>471.53121496</v>
      </c>
    </row>
    <row r="76" spans="2:8" hidden="1">
      <c r="B76" s="994" t="s">
        <v>1136</v>
      </c>
      <c r="C76" s="989">
        <v>120.71261097</v>
      </c>
      <c r="D76" s="989">
        <v>6.0873819999999998</v>
      </c>
      <c r="E76" s="989">
        <v>126.79999297000001</v>
      </c>
      <c r="F76" s="989">
        <v>114.06794382</v>
      </c>
      <c r="G76" s="989">
        <v>6.5339239999999998</v>
      </c>
      <c r="H76" s="993">
        <v>120.60186782</v>
      </c>
    </row>
    <row r="77" spans="2:8">
      <c r="B77" s="994" t="s">
        <v>1137</v>
      </c>
      <c r="C77" s="989">
        <v>113.32511341</v>
      </c>
      <c r="D77" s="989">
        <v>11.310805999999999</v>
      </c>
      <c r="E77" s="989">
        <v>124.63591941</v>
      </c>
      <c r="F77" s="989">
        <v>138.92009580999999</v>
      </c>
      <c r="G77" s="989">
        <v>10.901714999999999</v>
      </c>
      <c r="H77" s="993">
        <v>149.82181081000002</v>
      </c>
    </row>
    <row r="78" spans="2:8">
      <c r="B78" s="981" t="s">
        <v>1138</v>
      </c>
      <c r="C78" s="989">
        <v>75.229253110000002</v>
      </c>
      <c r="D78" s="989">
        <v>11.702317000000001</v>
      </c>
      <c r="E78" s="989">
        <v>86.931570109999996</v>
      </c>
      <c r="F78" s="989">
        <v>93.270514050000003</v>
      </c>
      <c r="G78" s="989">
        <v>12.325448</v>
      </c>
      <c r="H78" s="993">
        <v>105.59596205</v>
      </c>
    </row>
    <row r="79" spans="2:8" ht="25.5">
      <c r="B79" s="980" t="s">
        <v>1139</v>
      </c>
      <c r="C79" s="989">
        <v>27.150165999999999</v>
      </c>
      <c r="D79" s="989">
        <v>0</v>
      </c>
      <c r="E79" s="989">
        <v>27.150165999999999</v>
      </c>
      <c r="F79" s="989">
        <v>42.754753999999998</v>
      </c>
      <c r="G79" s="989">
        <v>0</v>
      </c>
      <c r="H79" s="993">
        <v>42.754753999999998</v>
      </c>
    </row>
    <row r="80" spans="2:8">
      <c r="B80" s="980" t="s">
        <v>717</v>
      </c>
      <c r="C80" s="989">
        <v>4.6811249999999998</v>
      </c>
      <c r="D80" s="989">
        <v>0.37177199999999999</v>
      </c>
      <c r="E80" s="989">
        <v>5.0528969999999997</v>
      </c>
      <c r="F80" s="989">
        <v>3.4895520000000002</v>
      </c>
      <c r="G80" s="989">
        <v>2.5334409999999998</v>
      </c>
      <c r="H80" s="993">
        <v>6.0229929999999996</v>
      </c>
    </row>
    <row r="81" spans="2:8">
      <c r="B81" s="980" t="s">
        <v>716</v>
      </c>
      <c r="C81" s="989">
        <v>34.338732110000002</v>
      </c>
      <c r="D81" s="989">
        <v>11.330545000000001</v>
      </c>
      <c r="E81" s="989">
        <v>45.669277109999996</v>
      </c>
      <c r="F81" s="989">
        <v>39.840376049999996</v>
      </c>
      <c r="G81" s="989">
        <v>9.7920069999999999</v>
      </c>
      <c r="H81" s="993">
        <v>49.632383049999994</v>
      </c>
    </row>
    <row r="82" spans="2:8" ht="25.5">
      <c r="B82" s="980" t="s">
        <v>715</v>
      </c>
      <c r="C82" s="989">
        <v>4.7922200000000004</v>
      </c>
      <c r="D82" s="989">
        <v>0</v>
      </c>
      <c r="E82" s="989">
        <v>4.7922200000000004</v>
      </c>
      <c r="F82" s="989">
        <v>1.466899</v>
      </c>
      <c r="G82" s="989">
        <v>0</v>
      </c>
      <c r="H82" s="993">
        <v>1.466899</v>
      </c>
    </row>
    <row r="83" spans="2:8" ht="25.5">
      <c r="B83" s="980" t="s">
        <v>1140</v>
      </c>
      <c r="C83" s="989">
        <v>3.4044569999999998</v>
      </c>
      <c r="D83" s="989">
        <v>0</v>
      </c>
      <c r="E83" s="989">
        <v>3.4044569999999998</v>
      </c>
      <c r="F83" s="989">
        <v>4.4614459999999996</v>
      </c>
      <c r="G83" s="989">
        <v>0</v>
      </c>
      <c r="H83" s="993">
        <v>4.4614459999999996</v>
      </c>
    </row>
    <row r="84" spans="2:8">
      <c r="B84" s="980" t="s">
        <v>714</v>
      </c>
      <c r="C84" s="989">
        <v>3.0409920000000001</v>
      </c>
      <c r="D84" s="989">
        <v>0</v>
      </c>
      <c r="E84" s="989">
        <v>3.0409920000000001</v>
      </c>
      <c r="F84" s="989">
        <v>4.3213889999999999</v>
      </c>
      <c r="G84" s="989">
        <v>0</v>
      </c>
      <c r="H84" s="993">
        <v>4.3213889999999999</v>
      </c>
    </row>
    <row r="85" spans="2:8">
      <c r="B85" s="980" t="s">
        <v>713</v>
      </c>
      <c r="C85" s="989">
        <v>0</v>
      </c>
      <c r="D85" s="989">
        <v>0</v>
      </c>
      <c r="E85" s="989">
        <v>0</v>
      </c>
      <c r="F85" s="989">
        <v>0</v>
      </c>
      <c r="G85" s="989">
        <v>0</v>
      </c>
      <c r="H85" s="993">
        <v>0</v>
      </c>
    </row>
    <row r="86" spans="2:8">
      <c r="B86" s="980" t="s">
        <v>712</v>
      </c>
      <c r="C86" s="989">
        <v>0.36346499999999998</v>
      </c>
      <c r="D86" s="989">
        <v>0</v>
      </c>
      <c r="E86" s="989">
        <v>0.36346499999999998</v>
      </c>
      <c r="F86" s="989">
        <v>0.14005699999999999</v>
      </c>
      <c r="G86" s="989">
        <v>0</v>
      </c>
      <c r="H86" s="993">
        <v>0.14005699999999999</v>
      </c>
    </row>
    <row r="87" spans="2:8">
      <c r="B87" s="980" t="s">
        <v>711</v>
      </c>
      <c r="C87" s="989">
        <v>0.86255300000000001</v>
      </c>
      <c r="D87" s="989">
        <v>0</v>
      </c>
      <c r="E87" s="989">
        <v>0.86255300000000001</v>
      </c>
      <c r="F87" s="989">
        <v>1.257487</v>
      </c>
      <c r="G87" s="989">
        <v>0</v>
      </c>
      <c r="H87" s="993">
        <v>1.257487</v>
      </c>
    </row>
    <row r="88" spans="2:8" ht="25.5">
      <c r="B88" s="981" t="s">
        <v>1141</v>
      </c>
      <c r="C88" s="989">
        <v>363.19369505000003</v>
      </c>
      <c r="D88" s="989">
        <v>6.8895270000000002</v>
      </c>
      <c r="E88" s="989">
        <v>370.08322205000002</v>
      </c>
      <c r="F88" s="989">
        <v>364.94397342000002</v>
      </c>
      <c r="G88" s="989">
        <v>8.0629620000000006</v>
      </c>
      <c r="H88" s="993">
        <v>373.00693541999999</v>
      </c>
    </row>
    <row r="89" spans="2:8">
      <c r="B89" s="980" t="s">
        <v>710</v>
      </c>
      <c r="C89" s="989">
        <v>0</v>
      </c>
      <c r="D89" s="989">
        <v>0</v>
      </c>
      <c r="E89" s="989">
        <v>0</v>
      </c>
      <c r="F89" s="989">
        <v>0</v>
      </c>
      <c r="G89" s="989">
        <v>0</v>
      </c>
      <c r="H89" s="993">
        <v>0</v>
      </c>
    </row>
    <row r="90" spans="2:8">
      <c r="B90" s="980" t="s">
        <v>1142</v>
      </c>
      <c r="C90" s="989">
        <v>363.19369505000003</v>
      </c>
      <c r="D90" s="989">
        <v>6.8895270000000002</v>
      </c>
      <c r="E90" s="989">
        <v>370.08322205000002</v>
      </c>
      <c r="F90" s="989">
        <v>364.94397342000002</v>
      </c>
      <c r="G90" s="989">
        <v>8.0629620000000006</v>
      </c>
      <c r="H90" s="993">
        <v>373.00693541999999</v>
      </c>
    </row>
    <row r="91" spans="2:8" ht="28.5" customHeight="1">
      <c r="B91" s="981" t="s">
        <v>1143</v>
      </c>
      <c r="C91" s="989">
        <v>82.558554260000008</v>
      </c>
      <c r="D91" s="989">
        <v>-0.45817099999999999</v>
      </c>
      <c r="E91" s="989">
        <v>82.100383260000001</v>
      </c>
      <c r="F91" s="989">
        <v>-20.397537259999996</v>
      </c>
      <c r="G91" s="989">
        <v>2.2190910000000001</v>
      </c>
      <c r="H91" s="993">
        <v>-18.178446259999998</v>
      </c>
    </row>
    <row r="92" spans="2:8">
      <c r="B92" s="981" t="s">
        <v>709</v>
      </c>
      <c r="C92" s="989">
        <v>135.42577356000001</v>
      </c>
      <c r="D92" s="989">
        <v>0.88696299999999995</v>
      </c>
      <c r="E92" s="989">
        <v>136.31273655999999</v>
      </c>
      <c r="F92" s="989">
        <v>99.956256730000007</v>
      </c>
      <c r="G92" s="989">
        <v>0.99450499999999997</v>
      </c>
      <c r="H92" s="993">
        <v>100.95076173000001</v>
      </c>
    </row>
    <row r="93" spans="2:8">
      <c r="B93" s="981" t="s">
        <v>1144</v>
      </c>
      <c r="C93" s="989">
        <v>395.85958837999999</v>
      </c>
      <c r="D93" s="989">
        <v>56.985529</v>
      </c>
      <c r="E93" s="989">
        <v>452.84511737999998</v>
      </c>
      <c r="F93" s="989">
        <v>602.80301755999994</v>
      </c>
      <c r="G93" s="989">
        <v>75.874054000000001</v>
      </c>
      <c r="H93" s="993">
        <v>678.67707155999994</v>
      </c>
    </row>
    <row r="94" spans="2:8">
      <c r="B94" s="981" t="s">
        <v>1145</v>
      </c>
      <c r="C94" s="989">
        <v>0</v>
      </c>
      <c r="D94" s="989">
        <v>47.616396999999999</v>
      </c>
      <c r="E94" s="989">
        <v>47.616396999999999</v>
      </c>
      <c r="F94" s="989">
        <v>54.932231999999999</v>
      </c>
      <c r="G94" s="989">
        <v>23.346802</v>
      </c>
      <c r="H94" s="993">
        <v>78.279033999999996</v>
      </c>
    </row>
    <row r="95" spans="2:8">
      <c r="B95" s="981" t="s">
        <v>708</v>
      </c>
      <c r="C95" s="989">
        <v>55.457481530000003</v>
      </c>
      <c r="D95" s="989">
        <v>7.5912569999999997</v>
      </c>
      <c r="E95" s="989">
        <v>63.048738530000001</v>
      </c>
      <c r="F95" s="989">
        <v>78.570267000000001</v>
      </c>
      <c r="G95" s="989">
        <v>8.8816369999999996</v>
      </c>
      <c r="H95" s="993">
        <v>87.451903999999999</v>
      </c>
    </row>
    <row r="96" spans="2:8">
      <c r="B96" s="981" t="s">
        <v>707</v>
      </c>
      <c r="C96" s="989">
        <v>0</v>
      </c>
      <c r="D96" s="989">
        <v>0</v>
      </c>
      <c r="E96" s="989">
        <v>0</v>
      </c>
      <c r="F96" s="989">
        <v>0</v>
      </c>
      <c r="G96" s="989">
        <v>0</v>
      </c>
      <c r="H96" s="993">
        <v>0</v>
      </c>
    </row>
    <row r="97" spans="2:8">
      <c r="B97" s="981" t="s">
        <v>1146</v>
      </c>
      <c r="C97" s="989">
        <v>340.40210685</v>
      </c>
      <c r="D97" s="989">
        <v>49.394272000000001</v>
      </c>
      <c r="E97" s="989">
        <v>389.79637885</v>
      </c>
      <c r="F97" s="989">
        <v>524.23275056</v>
      </c>
      <c r="G97" s="989">
        <v>67.137601000000004</v>
      </c>
      <c r="H97" s="993">
        <v>591.3703515599999</v>
      </c>
    </row>
    <row r="98" spans="2:8" ht="13.5" thickBot="1">
      <c r="B98" s="995" t="s">
        <v>1147</v>
      </c>
      <c r="C98" s="996">
        <v>0</v>
      </c>
      <c r="D98" s="996">
        <v>47.616396999999999</v>
      </c>
      <c r="E98" s="996">
        <v>47.616396999999999</v>
      </c>
      <c r="F98" s="996">
        <v>54.932231999999999</v>
      </c>
      <c r="G98" s="996">
        <v>23.491986000000001</v>
      </c>
      <c r="H98" s="997">
        <v>78.424217999999996</v>
      </c>
    </row>
    <row r="103" spans="2:8">
      <c r="C103" s="966"/>
      <c r="D103" s="966"/>
      <c r="E103" s="966"/>
      <c r="F103" s="966"/>
      <c r="G103" s="966"/>
      <c r="H103" s="966"/>
    </row>
  </sheetData>
  <mergeCells count="1">
    <mergeCell ref="B3:H3"/>
  </mergeCells>
  <printOptions horizontalCentered="1"/>
  <pageMargins left="0.17" right="0.16" top="0.74803149606299213" bottom="0.74803149606299213" header="0.31496062992125984" footer="0.31496062992125984"/>
  <pageSetup paperSize="9" scale="48" orientation="portrait" r:id="rId1"/>
</worksheet>
</file>

<file path=xl/worksheets/sheet29.xml><?xml version="1.0" encoding="utf-8"?>
<worksheet xmlns="http://schemas.openxmlformats.org/spreadsheetml/2006/main" xmlns:r="http://schemas.openxmlformats.org/officeDocument/2006/relationships">
  <sheetPr>
    <tabColor rgb="FF00B050"/>
    <pageSetUpPr fitToPage="1"/>
  </sheetPr>
  <dimension ref="A1:B38"/>
  <sheetViews>
    <sheetView topLeftCell="A31" workbookViewId="0">
      <selection activeCell="B55" sqref="B55"/>
    </sheetView>
  </sheetViews>
  <sheetFormatPr defaultColWidth="9.140625" defaultRowHeight="14.25"/>
  <cols>
    <col min="1" max="1" width="50.42578125" style="117" customWidth="1"/>
    <col min="2" max="2" width="81.140625" style="117" customWidth="1"/>
    <col min="3" max="16384" width="9.140625" style="117"/>
  </cols>
  <sheetData>
    <row r="1" spans="1:2">
      <c r="B1" s="118" t="s">
        <v>171</v>
      </c>
    </row>
    <row r="4" spans="1:2">
      <c r="A4" s="1475" t="s">
        <v>130</v>
      </c>
      <c r="B4" s="1475"/>
    </row>
    <row r="7" spans="1:2">
      <c r="A7" s="119" t="s">
        <v>88</v>
      </c>
      <c r="B7" s="119" t="s">
        <v>131</v>
      </c>
    </row>
    <row r="8" spans="1:2">
      <c r="A8" s="120" t="s">
        <v>132</v>
      </c>
      <c r="B8" s="121"/>
    </row>
    <row r="9" spans="1:2">
      <c r="A9" s="122" t="s">
        <v>89</v>
      </c>
      <c r="B9" s="123" t="s">
        <v>133</v>
      </c>
    </row>
    <row r="10" spans="1:2">
      <c r="A10" s="122" t="s">
        <v>91</v>
      </c>
      <c r="B10" s="123" t="s">
        <v>134</v>
      </c>
    </row>
    <row r="11" spans="1:2" ht="25.5">
      <c r="A11" s="122" t="s">
        <v>135</v>
      </c>
      <c r="B11" s="123" t="s">
        <v>136</v>
      </c>
    </row>
    <row r="12" spans="1:2">
      <c r="A12" s="122" t="s">
        <v>90</v>
      </c>
      <c r="B12" s="123" t="s">
        <v>137</v>
      </c>
    </row>
    <row r="13" spans="1:2">
      <c r="A13" s="122" t="s">
        <v>93</v>
      </c>
      <c r="B13" s="124" t="s">
        <v>138</v>
      </c>
    </row>
    <row r="14" spans="1:2">
      <c r="A14" s="122" t="s">
        <v>139</v>
      </c>
      <c r="B14" s="123" t="s">
        <v>140</v>
      </c>
    </row>
    <row r="15" spans="1:2">
      <c r="A15" s="120" t="s">
        <v>141</v>
      </c>
      <c r="B15" s="125"/>
    </row>
    <row r="16" spans="1:2">
      <c r="A16" s="122" t="s">
        <v>94</v>
      </c>
      <c r="B16" s="123" t="s">
        <v>142</v>
      </c>
    </row>
    <row r="17" spans="1:2" ht="25.5">
      <c r="A17" s="122" t="s">
        <v>95</v>
      </c>
      <c r="B17" s="123" t="s">
        <v>143</v>
      </c>
    </row>
    <row r="18" spans="1:2">
      <c r="A18" s="122" t="s">
        <v>144</v>
      </c>
      <c r="B18" s="123" t="s">
        <v>145</v>
      </c>
    </row>
    <row r="19" spans="1:2" ht="25.5">
      <c r="A19" s="122" t="s">
        <v>96</v>
      </c>
      <c r="B19" s="123" t="s">
        <v>146</v>
      </c>
    </row>
    <row r="20" spans="1:2">
      <c r="A20" s="120" t="s">
        <v>147</v>
      </c>
      <c r="B20" s="125"/>
    </row>
    <row r="21" spans="1:2">
      <c r="A21" s="122" t="s">
        <v>107</v>
      </c>
      <c r="B21" s="123" t="s">
        <v>148</v>
      </c>
    </row>
    <row r="22" spans="1:2">
      <c r="A22" s="122" t="s">
        <v>108</v>
      </c>
      <c r="B22" s="123" t="s">
        <v>149</v>
      </c>
    </row>
    <row r="23" spans="1:2" ht="25.5">
      <c r="A23" s="122" t="s">
        <v>150</v>
      </c>
      <c r="B23" s="123" t="s">
        <v>151</v>
      </c>
    </row>
    <row r="24" spans="1:2" ht="25.5">
      <c r="A24" s="122" t="s">
        <v>152</v>
      </c>
      <c r="B24" s="123" t="s">
        <v>153</v>
      </c>
    </row>
    <row r="25" spans="1:2">
      <c r="A25" s="122" t="s">
        <v>154</v>
      </c>
      <c r="B25" s="123" t="s">
        <v>155</v>
      </c>
    </row>
    <row r="26" spans="1:2">
      <c r="A26" s="122" t="s">
        <v>109</v>
      </c>
      <c r="B26" s="123" t="s">
        <v>156</v>
      </c>
    </row>
    <row r="27" spans="1:2">
      <c r="A27" s="122" t="s">
        <v>111</v>
      </c>
      <c r="B27" s="123" t="s">
        <v>157</v>
      </c>
    </row>
    <row r="28" spans="1:2">
      <c r="A28" s="120" t="s">
        <v>158</v>
      </c>
      <c r="B28" s="125"/>
    </row>
    <row r="29" spans="1:2">
      <c r="A29" s="122" t="s">
        <v>101</v>
      </c>
      <c r="B29" s="123" t="s">
        <v>154</v>
      </c>
    </row>
    <row r="30" spans="1:2">
      <c r="A30" s="122" t="s">
        <v>159</v>
      </c>
      <c r="B30" s="123" t="s">
        <v>160</v>
      </c>
    </row>
    <row r="31" spans="1:2">
      <c r="A31" s="122" t="s">
        <v>102</v>
      </c>
      <c r="B31" s="123" t="s">
        <v>161</v>
      </c>
    </row>
    <row r="32" spans="1:2">
      <c r="A32" s="122" t="s">
        <v>103</v>
      </c>
      <c r="B32" s="123" t="s">
        <v>162</v>
      </c>
    </row>
    <row r="33" spans="1:2">
      <c r="A33" s="122" t="s">
        <v>163</v>
      </c>
      <c r="B33" s="123" t="s">
        <v>164</v>
      </c>
    </row>
    <row r="34" spans="1:2">
      <c r="A34" s="122" t="s">
        <v>99</v>
      </c>
      <c r="B34" s="123" t="s">
        <v>165</v>
      </c>
    </row>
    <row r="35" spans="1:2">
      <c r="A35" s="122" t="s">
        <v>98</v>
      </c>
      <c r="B35" s="123" t="s">
        <v>166</v>
      </c>
    </row>
    <row r="36" spans="1:2">
      <c r="A36" s="122" t="s">
        <v>100</v>
      </c>
      <c r="B36" s="123" t="s">
        <v>167</v>
      </c>
    </row>
    <row r="37" spans="1:2" ht="25.5">
      <c r="A37" s="126" t="s">
        <v>105</v>
      </c>
      <c r="B37" s="123" t="s">
        <v>168</v>
      </c>
    </row>
    <row r="38" spans="1:2">
      <c r="A38" s="122" t="s">
        <v>169</v>
      </c>
      <c r="B38" s="123" t="s">
        <v>170</v>
      </c>
    </row>
  </sheetData>
  <mergeCells count="1">
    <mergeCell ref="A4:B4"/>
  </mergeCells>
  <pageMargins left="0.48" right="0.4" top="0.74803149606299213" bottom="0.74803149606299213" header="0.31496062992125984" footer="0.31496062992125984"/>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7</vt:i4>
      </vt:variant>
    </vt:vector>
  </HeadingPairs>
  <TitlesOfParts>
    <vt:vector size="36" baseType="lpstr">
      <vt:lpstr>Анекс 1</vt:lpstr>
      <vt:lpstr>Анекс 2</vt:lpstr>
      <vt:lpstr>Анекс 3</vt:lpstr>
      <vt:lpstr>Анекс 4</vt:lpstr>
      <vt:lpstr>Анекс 5</vt:lpstr>
      <vt:lpstr>Анекс 6</vt:lpstr>
      <vt:lpstr>annex activities</vt:lpstr>
      <vt:lpstr>Анекс 7</vt:lpstr>
      <vt:lpstr>annex - size</vt:lpstr>
      <vt:lpstr>Анекс 8</vt:lpstr>
      <vt:lpstr>annex - financial result</vt:lpstr>
      <vt:lpstr>Анекс 9</vt:lpstr>
      <vt:lpstr>Анекс 10</vt:lpstr>
      <vt:lpstr>Анекс 11</vt:lpstr>
      <vt:lpstr>annex - interest rates</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annex - metodolgy</vt:lpstr>
      <vt:lpstr>'Анекс 17'!Print_Area</vt:lpstr>
      <vt:lpstr>'Анекс 18'!Print_Area</vt:lpstr>
      <vt:lpstr>'Анекс 23'!Print_Area</vt:lpstr>
      <vt:lpstr>'Анекс 13'!Print_Titles</vt:lpstr>
      <vt:lpstr>'Анекс 14'!Print_Titles</vt:lpstr>
      <vt:lpstr>'Анекс 15'!Print_Titles</vt:lpstr>
      <vt:lpstr>'Анекс 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2016-08-08T10:12:07Z</dcterms:modified>
</cp:coreProperties>
</file>